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 firstSheet="3" activeTab="3"/>
  </bookViews>
  <sheets>
    <sheet name="СПИСОК 2017 с суммами" sheetId="1" state="hidden" r:id="rId1"/>
    <sheet name="Резервный список" sheetId="2" state="hidden" r:id="rId2"/>
    <sheet name="ТИТУЛ на 12.05.17" sheetId="4" state="hidden" r:id="rId3"/>
    <sheet name="Лист1" sheetId="5" r:id="rId4"/>
  </sheets>
  <definedNames>
    <definedName name="_xlnm._FilterDatabase" localSheetId="3" hidden="1">Лист1!$A$3:$Z$213</definedName>
    <definedName name="_xlnm._FilterDatabase" localSheetId="0" hidden="1">'СПИСОК 2017 с суммами'!$A$3:$V$208</definedName>
    <definedName name="_xlnm._FilterDatabase" localSheetId="2" hidden="1">'ТИТУЛ на 12.05.17'!$A$18:$AD$231</definedName>
  </definedNames>
  <calcPr calcId="145621"/>
</workbook>
</file>

<file path=xl/calcChain.xml><?xml version="1.0" encoding="utf-8"?>
<calcChain xmlns="http://schemas.openxmlformats.org/spreadsheetml/2006/main">
  <c r="G214" i="5" l="1"/>
  <c r="A201" i="5" l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G199" i="5"/>
  <c r="A154" i="5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G152" i="5"/>
  <c r="A127" i="5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G125" i="5"/>
  <c r="A105" i="5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G103" i="5"/>
  <c r="A62" i="5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G60" i="5"/>
  <c r="G31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G3" i="5"/>
  <c r="G217" i="4" l="1"/>
  <c r="G169" i="4"/>
  <c r="G142" i="4"/>
  <c r="G120" i="4"/>
  <c r="G76" i="4"/>
  <c r="G47" i="4"/>
  <c r="G18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77" i="4"/>
  <c r="G15" i="4" l="1"/>
  <c r="U18" i="4" l="1"/>
  <c r="U169" i="4"/>
  <c r="T17" i="4" l="1"/>
  <c r="T18" i="4"/>
  <c r="P120" i="4"/>
  <c r="V120" i="4"/>
  <c r="S76" i="4"/>
  <c r="I76" i="4" l="1"/>
  <c r="J76" i="4"/>
  <c r="K76" i="4"/>
  <c r="L76" i="4"/>
  <c r="M76" i="4"/>
  <c r="N76" i="4"/>
  <c r="O76" i="4"/>
  <c r="P76" i="4"/>
  <c r="Q76" i="4"/>
  <c r="R76" i="4"/>
  <c r="T76" i="4"/>
  <c r="U76" i="4"/>
  <c r="V76" i="4"/>
  <c r="W76" i="4"/>
  <c r="X76" i="4"/>
  <c r="Y76" i="4"/>
  <c r="H76" i="4"/>
  <c r="I17" i="4" l="1"/>
  <c r="J17" i="4"/>
  <c r="K17" i="4"/>
  <c r="L17" i="4"/>
  <c r="M17" i="4"/>
  <c r="N17" i="4"/>
  <c r="O17" i="4"/>
  <c r="P17" i="4"/>
  <c r="Q17" i="4"/>
  <c r="R17" i="4"/>
  <c r="S17" i="4"/>
  <c r="U17" i="4"/>
  <c r="V17" i="4"/>
  <c r="W17" i="4"/>
  <c r="X17" i="4"/>
  <c r="Y17" i="4"/>
  <c r="H17" i="4"/>
  <c r="M18" i="4"/>
  <c r="S18" i="4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H47" i="4"/>
  <c r="M47" i="4"/>
  <c r="N47" i="4"/>
  <c r="S47" i="4"/>
  <c r="A78" i="4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H120" i="4"/>
  <c r="M120" i="4"/>
  <c r="N120" i="4"/>
  <c r="S120" i="4"/>
  <c r="A122" i="4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T120" i="4"/>
  <c r="H142" i="4"/>
  <c r="M142" i="4"/>
  <c r="N142" i="4"/>
  <c r="S142" i="4"/>
  <c r="A144" i="4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H169" i="4"/>
  <c r="M169" i="4"/>
  <c r="S169" i="4"/>
  <c r="A171" i="4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T169" i="4"/>
  <c r="N169" i="4"/>
  <c r="H217" i="4"/>
  <c r="M217" i="4"/>
  <c r="N217" i="4"/>
  <c r="S217" i="4"/>
  <c r="T217" i="4"/>
  <c r="A219" i="4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S15" i="4" l="1"/>
  <c r="M15" i="4"/>
  <c r="O217" i="4"/>
  <c r="I217" i="4"/>
  <c r="Y169" i="4"/>
  <c r="Y217" i="4"/>
  <c r="T142" i="4"/>
  <c r="I142" i="4"/>
  <c r="U120" i="4"/>
  <c r="O120" i="4"/>
  <c r="O169" i="4"/>
  <c r="I169" i="4"/>
  <c r="Y142" i="4"/>
  <c r="O142" i="4"/>
  <c r="I120" i="4"/>
  <c r="Y120" i="4"/>
  <c r="I47" i="4"/>
  <c r="Y47" i="4"/>
  <c r="T47" i="4"/>
  <c r="O47" i="4"/>
  <c r="H18" i="4"/>
  <c r="N18" i="4"/>
  <c r="N15" i="4" s="1"/>
  <c r="Y18" i="4"/>
  <c r="T15" i="4" l="1"/>
  <c r="Y15" i="4"/>
  <c r="Y16" i="4" s="1"/>
  <c r="I18" i="4"/>
  <c r="I15" i="4" s="1"/>
  <c r="J169" i="4"/>
  <c r="O18" i="4"/>
  <c r="O15" i="4" s="1"/>
  <c r="L120" i="4"/>
  <c r="R169" i="4"/>
  <c r="P217" i="4"/>
  <c r="Q217" i="4"/>
  <c r="L169" i="4"/>
  <c r="U47" i="4"/>
  <c r="R142" i="4"/>
  <c r="J120" i="4"/>
  <c r="U142" i="4"/>
  <c r="L217" i="4"/>
  <c r="R120" i="4"/>
  <c r="R47" i="4"/>
  <c r="X169" i="4"/>
  <c r="P169" i="4"/>
  <c r="R217" i="4"/>
  <c r="R18" i="4"/>
  <c r="P47" i="4"/>
  <c r="L47" i="4"/>
  <c r="L142" i="4"/>
  <c r="U217" i="4"/>
  <c r="U15" i="4" l="1"/>
  <c r="U16" i="4" s="1"/>
  <c r="R15" i="4"/>
  <c r="V217" i="4"/>
  <c r="X47" i="4"/>
  <c r="J217" i="4"/>
  <c r="X18" i="4"/>
  <c r="L18" i="4"/>
  <c r="L15" i="4" s="1"/>
  <c r="Q169" i="4"/>
  <c r="J18" i="4"/>
  <c r="K142" i="4"/>
  <c r="V47" i="4"/>
  <c r="V142" i="4"/>
  <c r="X142" i="4"/>
  <c r="X217" i="4"/>
  <c r="P142" i="4"/>
  <c r="Q142" i="4"/>
  <c r="V169" i="4"/>
  <c r="J142" i="4"/>
  <c r="X120" i="4"/>
  <c r="W169" i="4"/>
  <c r="K169" i="4"/>
  <c r="J47" i="4"/>
  <c r="X15" i="4" l="1"/>
  <c r="J15" i="4"/>
  <c r="W142" i="4"/>
  <c r="Q120" i="4"/>
  <c r="W120" i="4"/>
  <c r="W217" i="4"/>
  <c r="K18" i="4"/>
  <c r="Q47" i="4"/>
  <c r="K120" i="4"/>
  <c r="K47" i="4"/>
  <c r="P18" i="4"/>
  <c r="P15" i="4" s="1"/>
  <c r="W47" i="4"/>
  <c r="K217" i="4"/>
  <c r="W18" i="4"/>
  <c r="Q18" i="4"/>
  <c r="W15" i="4" l="1"/>
  <c r="Q15" i="4"/>
  <c r="K15" i="4"/>
  <c r="V18" i="4"/>
  <c r="V15" i="4" s="1"/>
  <c r="S16" i="4" l="1"/>
  <c r="M16" i="4"/>
  <c r="AC176" i="4"/>
  <c r="N16" i="4"/>
  <c r="H15" i="4"/>
  <c r="H16" i="4" s="1"/>
  <c r="I16" i="4" l="1"/>
  <c r="Z176" i="4"/>
  <c r="O16" i="4"/>
  <c r="T16" i="4"/>
  <c r="L16" i="4" l="1"/>
  <c r="AA176" i="4"/>
  <c r="AB176" i="4"/>
  <c r="R16" i="4"/>
  <c r="X16" i="4" l="1"/>
  <c r="P16" i="4"/>
  <c r="J16" i="4"/>
  <c r="Q16" i="4" l="1"/>
  <c r="V16" i="4"/>
  <c r="K16" i="4"/>
  <c r="W16" i="4"/>
  <c r="J9" i="1" l="1"/>
  <c r="F218" i="1" l="1"/>
  <c r="E218" i="1"/>
  <c r="F217" i="1"/>
  <c r="E217" i="1"/>
  <c r="E216" i="1"/>
  <c r="E215" i="1"/>
  <c r="F214" i="1"/>
  <c r="E214" i="1"/>
  <c r="E213" i="1"/>
  <c r="F212" i="1"/>
  <c r="E212" i="1"/>
  <c r="E224" i="1" l="1"/>
  <c r="P218" i="1"/>
  <c r="O218" i="1"/>
  <c r="L218" i="1"/>
  <c r="K218" i="1"/>
  <c r="I218" i="1"/>
  <c r="P217" i="1" l="1"/>
  <c r="O217" i="1"/>
  <c r="L217" i="1"/>
  <c r="K217" i="1"/>
  <c r="J217" i="1"/>
  <c r="I217" i="1"/>
  <c r="K216" i="1"/>
  <c r="P215" i="1"/>
  <c r="O215" i="1"/>
  <c r="K215" i="1"/>
  <c r="J215" i="1"/>
  <c r="I215" i="1"/>
  <c r="P214" i="1"/>
  <c r="O214" i="1"/>
  <c r="L214" i="1"/>
  <c r="K214" i="1"/>
  <c r="J214" i="1"/>
  <c r="I214" i="1"/>
  <c r="K213" i="1"/>
  <c r="P212" i="1"/>
  <c r="O212" i="1"/>
  <c r="L212" i="1"/>
  <c r="K212" i="1"/>
  <c r="J212" i="1"/>
  <c r="I212" i="1"/>
  <c r="R134" i="1"/>
  <c r="Q134" i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198" i="1"/>
  <c r="N198" i="1" s="1"/>
  <c r="M197" i="1"/>
  <c r="N197" i="1" s="1"/>
  <c r="M196" i="1"/>
  <c r="N196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47" i="1"/>
  <c r="N147" i="1" s="1"/>
  <c r="M146" i="1"/>
  <c r="N146" i="1" s="1"/>
  <c r="M145" i="1"/>
  <c r="N145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2" i="1"/>
  <c r="N102" i="1" s="1"/>
  <c r="M101" i="1"/>
  <c r="N101" i="1" s="1"/>
  <c r="M100" i="1"/>
  <c r="N100" i="1" s="1"/>
  <c r="M98" i="1"/>
  <c r="N98" i="1" s="1"/>
  <c r="M97" i="1"/>
  <c r="N97" i="1" s="1"/>
  <c r="M96" i="1"/>
  <c r="N96" i="1" s="1"/>
  <c r="M90" i="1"/>
  <c r="N90" i="1" s="1"/>
  <c r="M87" i="1"/>
  <c r="N87" i="1" s="1"/>
  <c r="M86" i="1"/>
  <c r="N86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4" i="1"/>
  <c r="N74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59" i="1"/>
  <c r="N59" i="1" s="1"/>
  <c r="M58" i="1"/>
  <c r="N58" i="1" s="1"/>
  <c r="M53" i="1"/>
  <c r="N53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7" i="1"/>
  <c r="N37" i="1" s="1"/>
  <c r="M36" i="1"/>
  <c r="N36" i="1" s="1"/>
  <c r="M34" i="1"/>
  <c r="N34" i="1" s="1"/>
  <c r="M33" i="1"/>
  <c r="N33" i="1" s="1"/>
  <c r="M31" i="1"/>
  <c r="N31" i="1" s="1"/>
  <c r="M30" i="1"/>
  <c r="N30" i="1" s="1"/>
  <c r="M29" i="1"/>
  <c r="N29" i="1" s="1"/>
  <c r="M28" i="1"/>
  <c r="N28" i="1" s="1"/>
  <c r="M14" i="1"/>
  <c r="N14" i="1" s="1"/>
  <c r="M13" i="1"/>
  <c r="N13" i="1" s="1"/>
  <c r="M10" i="1"/>
  <c r="N10" i="1" s="1"/>
  <c r="M8" i="1"/>
  <c r="N8" i="1" s="1"/>
  <c r="M7" i="1"/>
  <c r="N7" i="1" s="1"/>
  <c r="M6" i="1"/>
  <c r="N6" i="1" s="1"/>
  <c r="M5" i="1"/>
  <c r="N5" i="1" s="1"/>
  <c r="M4" i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189" i="1"/>
  <c r="H189" i="1" s="1"/>
  <c r="G188" i="1"/>
  <c r="H188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47" i="1"/>
  <c r="H147" i="1" s="1"/>
  <c r="G146" i="1"/>
  <c r="H146" i="1" s="1"/>
  <c r="G145" i="1"/>
  <c r="H145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4" i="1"/>
  <c r="H114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2" i="1"/>
  <c r="H102" i="1" s="1"/>
  <c r="G101" i="1"/>
  <c r="H101" i="1" s="1"/>
  <c r="G100" i="1"/>
  <c r="H100" i="1" s="1"/>
  <c r="G98" i="1"/>
  <c r="H98" i="1" s="1"/>
  <c r="G97" i="1"/>
  <c r="H97" i="1" s="1"/>
  <c r="G96" i="1"/>
  <c r="H96" i="1" s="1"/>
  <c r="G90" i="1"/>
  <c r="H90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4" i="1"/>
  <c r="H74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53" i="1"/>
  <c r="H53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2" i="1"/>
  <c r="H42" i="1" s="1"/>
  <c r="G41" i="1"/>
  <c r="H41" i="1" s="1"/>
  <c r="G40" i="1"/>
  <c r="H40" i="1" s="1"/>
  <c r="G36" i="1"/>
  <c r="H36" i="1" s="1"/>
  <c r="G34" i="1"/>
  <c r="H34" i="1" s="1"/>
  <c r="G33" i="1"/>
  <c r="H33" i="1" s="1"/>
  <c r="G31" i="1"/>
  <c r="H31" i="1" s="1"/>
  <c r="G30" i="1"/>
  <c r="G29" i="1"/>
  <c r="H29" i="1" s="1"/>
  <c r="G28" i="1"/>
  <c r="H28" i="1" s="1"/>
  <c r="G14" i="1"/>
  <c r="H14" i="1" s="1"/>
  <c r="G13" i="1"/>
  <c r="H13" i="1" s="1"/>
  <c r="G8" i="1"/>
  <c r="H8" i="1" s="1"/>
  <c r="G7" i="1"/>
  <c r="H7" i="1" s="1"/>
  <c r="G5" i="1"/>
  <c r="G4" i="1"/>
  <c r="G6" i="1"/>
  <c r="R4" i="1"/>
  <c r="H5" i="1" l="1"/>
  <c r="H217" i="1" s="1"/>
  <c r="G217" i="1"/>
  <c r="H6" i="1"/>
  <c r="G212" i="1"/>
  <c r="H4" i="1"/>
  <c r="H218" i="1" s="1"/>
  <c r="G218" i="1"/>
  <c r="H30" i="1"/>
  <c r="H214" i="1" s="1"/>
  <c r="G214" i="1"/>
  <c r="S4" i="1"/>
  <c r="N4" i="1"/>
  <c r="N218" i="1" s="1"/>
  <c r="M218" i="1"/>
  <c r="K224" i="1"/>
  <c r="N217" i="1"/>
  <c r="M217" i="1"/>
  <c r="N214" i="1"/>
  <c r="M214" i="1"/>
  <c r="H212" i="1"/>
  <c r="N212" i="1"/>
  <c r="M212" i="1"/>
  <c r="K208" i="1"/>
  <c r="E208" i="1"/>
  <c r="I15" i="2"/>
  <c r="P14" i="2"/>
  <c r="O14" i="2"/>
  <c r="N14" i="2"/>
  <c r="M14" i="2"/>
  <c r="P13" i="2"/>
  <c r="O13" i="2"/>
  <c r="M13" i="2"/>
  <c r="J13" i="2"/>
  <c r="F13" i="2"/>
  <c r="P12" i="2"/>
  <c r="O12" i="2"/>
  <c r="M12" i="2"/>
  <c r="F12" i="2"/>
  <c r="N12" i="2" s="1"/>
  <c r="P11" i="2"/>
  <c r="O11" i="2"/>
  <c r="M11" i="2"/>
  <c r="F11" i="2"/>
  <c r="N11" i="2" s="1"/>
  <c r="M10" i="2"/>
  <c r="H10" i="2"/>
  <c r="P10" i="2" s="1"/>
  <c r="G10" i="2"/>
  <c r="O10" i="2" s="1"/>
  <c r="P9" i="2"/>
  <c r="O9" i="2"/>
  <c r="N9" i="2"/>
  <c r="M9" i="2"/>
  <c r="P8" i="2"/>
  <c r="O8" i="2"/>
  <c r="N8" i="2"/>
  <c r="M8" i="2"/>
  <c r="P7" i="2"/>
  <c r="O7" i="2"/>
  <c r="N7" i="2"/>
  <c r="M7" i="2"/>
  <c r="M6" i="2"/>
  <c r="L6" i="2"/>
  <c r="L15" i="2" s="1"/>
  <c r="K6" i="2"/>
  <c r="K15" i="2" s="1"/>
  <c r="H6" i="2"/>
  <c r="G6" i="2"/>
  <c r="P5" i="2"/>
  <c r="O5" i="2"/>
  <c r="N5" i="2"/>
  <c r="M5" i="2"/>
  <c r="P4" i="2"/>
  <c r="O4" i="2"/>
  <c r="N4" i="2"/>
  <c r="M4" i="2"/>
  <c r="M15" i="2" s="1"/>
  <c r="P6" i="2" l="1"/>
  <c r="P15" i="2" s="1"/>
  <c r="J6" i="2"/>
  <c r="J15" i="2" s="1"/>
  <c r="N13" i="2"/>
  <c r="T4" i="1"/>
  <c r="O6" i="2"/>
  <c r="O15" i="2" s="1"/>
  <c r="F6" i="2"/>
  <c r="F10" i="2"/>
  <c r="N10" i="2" s="1"/>
  <c r="N6" i="2"/>
  <c r="N15" i="2" s="1"/>
  <c r="V207" i="1"/>
  <c r="U207" i="1"/>
  <c r="R207" i="1"/>
  <c r="S207" i="1" s="1"/>
  <c r="T207" i="1" s="1"/>
  <c r="Q207" i="1"/>
  <c r="V206" i="1"/>
  <c r="U206" i="1"/>
  <c r="R206" i="1"/>
  <c r="Q206" i="1"/>
  <c r="V205" i="1"/>
  <c r="U205" i="1"/>
  <c r="R205" i="1"/>
  <c r="S205" i="1" s="1"/>
  <c r="T205" i="1" s="1"/>
  <c r="Q205" i="1"/>
  <c r="V204" i="1"/>
  <c r="U204" i="1"/>
  <c r="R204" i="1"/>
  <c r="Q204" i="1"/>
  <c r="V203" i="1"/>
  <c r="U203" i="1"/>
  <c r="R203" i="1"/>
  <c r="S203" i="1" s="1"/>
  <c r="T203" i="1" s="1"/>
  <c r="Q203" i="1"/>
  <c r="V202" i="1"/>
  <c r="U202" i="1"/>
  <c r="R202" i="1"/>
  <c r="Q202" i="1"/>
  <c r="V201" i="1"/>
  <c r="U201" i="1"/>
  <c r="R201" i="1"/>
  <c r="S201" i="1" s="1"/>
  <c r="T201" i="1" s="1"/>
  <c r="Q201" i="1"/>
  <c r="Q200" i="1"/>
  <c r="P200" i="1"/>
  <c r="O200" i="1"/>
  <c r="J200" i="1"/>
  <c r="I200" i="1"/>
  <c r="Q199" i="1"/>
  <c r="P199" i="1"/>
  <c r="O199" i="1"/>
  <c r="J199" i="1"/>
  <c r="I199" i="1"/>
  <c r="Q198" i="1"/>
  <c r="J198" i="1"/>
  <c r="V198" i="1" s="1"/>
  <c r="I198" i="1"/>
  <c r="U198" i="1" s="1"/>
  <c r="Q197" i="1"/>
  <c r="J197" i="1"/>
  <c r="V197" i="1" s="1"/>
  <c r="I197" i="1"/>
  <c r="V196" i="1"/>
  <c r="U196" i="1"/>
  <c r="Q196" i="1"/>
  <c r="F196" i="1"/>
  <c r="V195" i="1"/>
  <c r="U195" i="1"/>
  <c r="Q195" i="1"/>
  <c r="L195" i="1"/>
  <c r="M195" i="1" s="1"/>
  <c r="N195" i="1" s="1"/>
  <c r="F195" i="1"/>
  <c r="G195" i="1" s="1"/>
  <c r="H195" i="1" s="1"/>
  <c r="V194" i="1"/>
  <c r="U194" i="1"/>
  <c r="Q194" i="1"/>
  <c r="L194" i="1"/>
  <c r="F194" i="1"/>
  <c r="V193" i="1"/>
  <c r="U193" i="1"/>
  <c r="Q193" i="1"/>
  <c r="L193" i="1"/>
  <c r="M193" i="1" s="1"/>
  <c r="N193" i="1" s="1"/>
  <c r="F193" i="1"/>
  <c r="G193" i="1" s="1"/>
  <c r="H193" i="1" s="1"/>
  <c r="V192" i="1"/>
  <c r="U192" i="1"/>
  <c r="Q192" i="1"/>
  <c r="F192" i="1"/>
  <c r="Q191" i="1"/>
  <c r="J191" i="1"/>
  <c r="V191" i="1" s="1"/>
  <c r="I191" i="1"/>
  <c r="U191" i="1" s="1"/>
  <c r="Q190" i="1"/>
  <c r="J190" i="1"/>
  <c r="V190" i="1" s="1"/>
  <c r="I190" i="1"/>
  <c r="U190" i="1" s="1"/>
  <c r="V189" i="1"/>
  <c r="U189" i="1"/>
  <c r="R189" i="1"/>
  <c r="S189" i="1" s="1"/>
  <c r="T189" i="1" s="1"/>
  <c r="Q189" i="1"/>
  <c r="V188" i="1"/>
  <c r="U188" i="1"/>
  <c r="R188" i="1"/>
  <c r="Q188" i="1"/>
  <c r="V187" i="1"/>
  <c r="U187" i="1"/>
  <c r="Q187" i="1"/>
  <c r="F187" i="1"/>
  <c r="V186" i="1"/>
  <c r="U186" i="1"/>
  <c r="Q186" i="1"/>
  <c r="F186" i="1"/>
  <c r="V185" i="1"/>
  <c r="U185" i="1"/>
  <c r="R185" i="1"/>
  <c r="S185" i="1" s="1"/>
  <c r="T185" i="1" s="1"/>
  <c r="Q185" i="1"/>
  <c r="V184" i="1"/>
  <c r="U184" i="1"/>
  <c r="R184" i="1"/>
  <c r="Q184" i="1"/>
  <c r="V183" i="1"/>
  <c r="U183" i="1"/>
  <c r="R183" i="1"/>
  <c r="S183" i="1" s="1"/>
  <c r="T183" i="1" s="1"/>
  <c r="Q183" i="1"/>
  <c r="V182" i="1"/>
  <c r="U182" i="1"/>
  <c r="R182" i="1"/>
  <c r="Q182" i="1"/>
  <c r="V181" i="1"/>
  <c r="U181" i="1"/>
  <c r="R181" i="1"/>
  <c r="S181" i="1" s="1"/>
  <c r="T181" i="1" s="1"/>
  <c r="Q181" i="1"/>
  <c r="V180" i="1"/>
  <c r="U180" i="1"/>
  <c r="R180" i="1"/>
  <c r="Q180" i="1"/>
  <c r="V179" i="1"/>
  <c r="U179" i="1"/>
  <c r="R179" i="1"/>
  <c r="S179" i="1" s="1"/>
  <c r="T179" i="1" s="1"/>
  <c r="Q179" i="1"/>
  <c r="V178" i="1"/>
  <c r="U178" i="1"/>
  <c r="R178" i="1"/>
  <c r="Q178" i="1"/>
  <c r="V177" i="1"/>
  <c r="U177" i="1"/>
  <c r="R177" i="1"/>
  <c r="S177" i="1" s="1"/>
  <c r="T177" i="1" s="1"/>
  <c r="Q177" i="1"/>
  <c r="V176" i="1"/>
  <c r="U176" i="1"/>
  <c r="R176" i="1"/>
  <c r="Q176" i="1"/>
  <c r="V175" i="1"/>
  <c r="U175" i="1"/>
  <c r="R175" i="1"/>
  <c r="S175" i="1" s="1"/>
  <c r="T175" i="1" s="1"/>
  <c r="Q175" i="1"/>
  <c r="V174" i="1"/>
  <c r="U174" i="1"/>
  <c r="R174" i="1"/>
  <c r="Q174" i="1"/>
  <c r="V173" i="1"/>
  <c r="U173" i="1"/>
  <c r="R173" i="1"/>
  <c r="S173" i="1" s="1"/>
  <c r="T173" i="1" s="1"/>
  <c r="Q173" i="1"/>
  <c r="V172" i="1"/>
  <c r="U172" i="1"/>
  <c r="R172" i="1"/>
  <c r="Q172" i="1"/>
  <c r="V171" i="1"/>
  <c r="U171" i="1"/>
  <c r="R171" i="1"/>
  <c r="S171" i="1" s="1"/>
  <c r="T171" i="1" s="1"/>
  <c r="Q171" i="1"/>
  <c r="V170" i="1"/>
  <c r="U170" i="1"/>
  <c r="R170" i="1"/>
  <c r="Q170" i="1"/>
  <c r="V169" i="1"/>
  <c r="U169" i="1"/>
  <c r="R169" i="1"/>
  <c r="S169" i="1" s="1"/>
  <c r="T169" i="1" s="1"/>
  <c r="Q169" i="1"/>
  <c r="V168" i="1"/>
  <c r="U168" i="1"/>
  <c r="R168" i="1"/>
  <c r="Q168" i="1"/>
  <c r="V167" i="1"/>
  <c r="U167" i="1"/>
  <c r="R167" i="1"/>
  <c r="S167" i="1" s="1"/>
  <c r="T167" i="1" s="1"/>
  <c r="Q167" i="1"/>
  <c r="V166" i="1"/>
  <c r="U166" i="1"/>
  <c r="R166" i="1"/>
  <c r="Q166" i="1"/>
  <c r="V165" i="1"/>
  <c r="U165" i="1"/>
  <c r="R165" i="1"/>
  <c r="S165" i="1" s="1"/>
  <c r="T165" i="1" s="1"/>
  <c r="Q165" i="1"/>
  <c r="V164" i="1"/>
  <c r="U164" i="1"/>
  <c r="R164" i="1"/>
  <c r="Q164" i="1"/>
  <c r="V163" i="1"/>
  <c r="U163" i="1"/>
  <c r="R163" i="1"/>
  <c r="S163" i="1" s="1"/>
  <c r="T163" i="1" s="1"/>
  <c r="Q163" i="1"/>
  <c r="V162" i="1"/>
  <c r="U162" i="1"/>
  <c r="R162" i="1"/>
  <c r="Q162" i="1"/>
  <c r="Q161" i="1"/>
  <c r="J161" i="1"/>
  <c r="V161" i="1" s="1"/>
  <c r="I161" i="1"/>
  <c r="V160" i="1"/>
  <c r="U160" i="1"/>
  <c r="R160" i="1"/>
  <c r="Q160" i="1"/>
  <c r="V159" i="1"/>
  <c r="U159" i="1"/>
  <c r="R159" i="1"/>
  <c r="S159" i="1" s="1"/>
  <c r="T159" i="1" s="1"/>
  <c r="Q159" i="1"/>
  <c r="V158" i="1"/>
  <c r="U158" i="1"/>
  <c r="R158" i="1"/>
  <c r="Q158" i="1"/>
  <c r="V157" i="1"/>
  <c r="U157" i="1"/>
  <c r="R157" i="1"/>
  <c r="S157" i="1" s="1"/>
  <c r="T157" i="1" s="1"/>
  <c r="Q157" i="1"/>
  <c r="V156" i="1"/>
  <c r="U156" i="1"/>
  <c r="R156" i="1"/>
  <c r="Q156" i="1"/>
  <c r="V155" i="1"/>
  <c r="U155" i="1"/>
  <c r="R155" i="1"/>
  <c r="S155" i="1" s="1"/>
  <c r="T155" i="1" s="1"/>
  <c r="Q155" i="1"/>
  <c r="V154" i="1"/>
  <c r="U154" i="1"/>
  <c r="R154" i="1"/>
  <c r="Q154" i="1"/>
  <c r="Q153" i="1"/>
  <c r="P153" i="1"/>
  <c r="O153" i="1"/>
  <c r="J153" i="1"/>
  <c r="I153" i="1"/>
  <c r="Q152" i="1"/>
  <c r="P152" i="1"/>
  <c r="O152" i="1"/>
  <c r="J152" i="1"/>
  <c r="I152" i="1"/>
  <c r="Q151" i="1"/>
  <c r="P151" i="1"/>
  <c r="O151" i="1"/>
  <c r="J151" i="1"/>
  <c r="I151" i="1"/>
  <c r="Q150" i="1"/>
  <c r="P150" i="1"/>
  <c r="O150" i="1"/>
  <c r="J150" i="1"/>
  <c r="I150" i="1"/>
  <c r="Q149" i="1"/>
  <c r="P149" i="1"/>
  <c r="O149" i="1"/>
  <c r="J149" i="1"/>
  <c r="I149" i="1"/>
  <c r="Q148" i="1"/>
  <c r="P148" i="1"/>
  <c r="O148" i="1"/>
  <c r="J148" i="1"/>
  <c r="I148" i="1"/>
  <c r="V147" i="1"/>
  <c r="U147" i="1"/>
  <c r="R147" i="1"/>
  <c r="S147" i="1" s="1"/>
  <c r="T147" i="1" s="1"/>
  <c r="Q147" i="1"/>
  <c r="V146" i="1"/>
  <c r="U146" i="1"/>
  <c r="R146" i="1"/>
  <c r="Q146" i="1"/>
  <c r="V145" i="1"/>
  <c r="U145" i="1"/>
  <c r="R145" i="1"/>
  <c r="S145" i="1" s="1"/>
  <c r="T145" i="1" s="1"/>
  <c r="Q145" i="1"/>
  <c r="Q144" i="1"/>
  <c r="P144" i="1"/>
  <c r="O144" i="1"/>
  <c r="J144" i="1"/>
  <c r="I144" i="1"/>
  <c r="Q143" i="1"/>
  <c r="P143" i="1"/>
  <c r="O143" i="1"/>
  <c r="J143" i="1"/>
  <c r="I143" i="1"/>
  <c r="V142" i="1"/>
  <c r="U142" i="1"/>
  <c r="R142" i="1"/>
  <c r="Q142" i="1"/>
  <c r="V141" i="1"/>
  <c r="U141" i="1"/>
  <c r="R141" i="1"/>
  <c r="S141" i="1" s="1"/>
  <c r="T141" i="1" s="1"/>
  <c r="Q141" i="1"/>
  <c r="V140" i="1"/>
  <c r="U140" i="1"/>
  <c r="R140" i="1"/>
  <c r="Q140" i="1"/>
  <c r="V139" i="1"/>
  <c r="U139" i="1"/>
  <c r="R139" i="1"/>
  <c r="S139" i="1" s="1"/>
  <c r="T139" i="1" s="1"/>
  <c r="Q139" i="1"/>
  <c r="V138" i="1"/>
  <c r="U138" i="1"/>
  <c r="R138" i="1"/>
  <c r="Q138" i="1"/>
  <c r="V137" i="1"/>
  <c r="U137" i="1"/>
  <c r="R137" i="1"/>
  <c r="S137" i="1" s="1"/>
  <c r="T137" i="1" s="1"/>
  <c r="Q137" i="1"/>
  <c r="V136" i="1"/>
  <c r="U136" i="1"/>
  <c r="R136" i="1"/>
  <c r="Q136" i="1"/>
  <c r="V135" i="1"/>
  <c r="U135" i="1"/>
  <c r="R135" i="1"/>
  <c r="S135" i="1" s="1"/>
  <c r="T135" i="1" s="1"/>
  <c r="Q135" i="1"/>
  <c r="V134" i="1"/>
  <c r="U134" i="1"/>
  <c r="V133" i="1"/>
  <c r="U133" i="1"/>
  <c r="R133" i="1"/>
  <c r="S133" i="1" s="1"/>
  <c r="T133" i="1" s="1"/>
  <c r="Q133" i="1"/>
  <c r="V132" i="1"/>
  <c r="U132" i="1"/>
  <c r="R132" i="1"/>
  <c r="Q132" i="1"/>
  <c r="V131" i="1"/>
  <c r="U131" i="1"/>
  <c r="R131" i="1"/>
  <c r="S131" i="1" s="1"/>
  <c r="T131" i="1" s="1"/>
  <c r="Q131" i="1"/>
  <c r="V130" i="1"/>
  <c r="U130" i="1"/>
  <c r="R130" i="1"/>
  <c r="Q130" i="1"/>
  <c r="V129" i="1"/>
  <c r="U129" i="1"/>
  <c r="R129" i="1"/>
  <c r="S129" i="1" s="1"/>
  <c r="T129" i="1" s="1"/>
  <c r="Q129" i="1"/>
  <c r="V128" i="1"/>
  <c r="U128" i="1"/>
  <c r="R128" i="1"/>
  <c r="Q128" i="1"/>
  <c r="V127" i="1"/>
  <c r="U127" i="1"/>
  <c r="R127" i="1"/>
  <c r="S127" i="1" s="1"/>
  <c r="T127" i="1" s="1"/>
  <c r="Q127" i="1"/>
  <c r="V126" i="1"/>
  <c r="U126" i="1"/>
  <c r="R126" i="1"/>
  <c r="Q126" i="1"/>
  <c r="V125" i="1"/>
  <c r="U125" i="1"/>
  <c r="R125" i="1"/>
  <c r="S125" i="1" s="1"/>
  <c r="T125" i="1" s="1"/>
  <c r="Q125" i="1"/>
  <c r="V124" i="1"/>
  <c r="U124" i="1"/>
  <c r="R124" i="1"/>
  <c r="Q124" i="1"/>
  <c r="V123" i="1"/>
  <c r="U123" i="1"/>
  <c r="R123" i="1"/>
  <c r="S123" i="1" s="1"/>
  <c r="T123" i="1" s="1"/>
  <c r="Q123" i="1"/>
  <c r="V122" i="1"/>
  <c r="U122" i="1"/>
  <c r="R122" i="1"/>
  <c r="Q122" i="1"/>
  <c r="V121" i="1"/>
  <c r="U121" i="1"/>
  <c r="R121" i="1"/>
  <c r="S121" i="1" s="1"/>
  <c r="T121" i="1" s="1"/>
  <c r="Q121" i="1"/>
  <c r="V120" i="1"/>
  <c r="U120" i="1"/>
  <c r="R120" i="1"/>
  <c r="Q120" i="1"/>
  <c r="V119" i="1"/>
  <c r="U119" i="1"/>
  <c r="R119" i="1"/>
  <c r="S119" i="1" s="1"/>
  <c r="T119" i="1" s="1"/>
  <c r="Q119" i="1"/>
  <c r="V118" i="1"/>
  <c r="U118" i="1"/>
  <c r="R118" i="1"/>
  <c r="Q118" i="1"/>
  <c r="V117" i="1"/>
  <c r="U117" i="1"/>
  <c r="R117" i="1"/>
  <c r="S117" i="1" s="1"/>
  <c r="T117" i="1" s="1"/>
  <c r="Q117" i="1"/>
  <c r="Q116" i="1"/>
  <c r="J116" i="1"/>
  <c r="V116" i="1" s="1"/>
  <c r="I116" i="1"/>
  <c r="Q115" i="1"/>
  <c r="P115" i="1"/>
  <c r="O115" i="1"/>
  <c r="J115" i="1"/>
  <c r="I115" i="1"/>
  <c r="V114" i="1"/>
  <c r="U114" i="1"/>
  <c r="R114" i="1"/>
  <c r="Q114" i="1"/>
  <c r="Q113" i="1"/>
  <c r="J113" i="1"/>
  <c r="V113" i="1" s="1"/>
  <c r="I113" i="1"/>
  <c r="U113" i="1" s="1"/>
  <c r="V112" i="1"/>
  <c r="U112" i="1"/>
  <c r="R112" i="1"/>
  <c r="Q112" i="1"/>
  <c r="V111" i="1"/>
  <c r="U111" i="1"/>
  <c r="R111" i="1"/>
  <c r="S111" i="1" s="1"/>
  <c r="T111" i="1" s="1"/>
  <c r="Q111" i="1"/>
  <c r="V110" i="1"/>
  <c r="U110" i="1"/>
  <c r="R110" i="1"/>
  <c r="Q110" i="1"/>
  <c r="V109" i="1"/>
  <c r="U109" i="1"/>
  <c r="R109" i="1"/>
  <c r="S109" i="1" s="1"/>
  <c r="T109" i="1" s="1"/>
  <c r="Q109" i="1"/>
  <c r="V108" i="1"/>
  <c r="U108" i="1"/>
  <c r="R108" i="1"/>
  <c r="Q108" i="1"/>
  <c r="V107" i="1"/>
  <c r="U107" i="1"/>
  <c r="R107" i="1"/>
  <c r="S107" i="1" s="1"/>
  <c r="T107" i="1" s="1"/>
  <c r="Q107" i="1"/>
  <c r="V106" i="1"/>
  <c r="U106" i="1"/>
  <c r="R106" i="1"/>
  <c r="Q106" i="1"/>
  <c r="V105" i="1"/>
  <c r="U105" i="1"/>
  <c r="R105" i="1"/>
  <c r="S105" i="1" s="1"/>
  <c r="T105" i="1" s="1"/>
  <c r="Q105" i="1"/>
  <c r="V104" i="1"/>
  <c r="U104" i="1"/>
  <c r="R104" i="1"/>
  <c r="Q104" i="1"/>
  <c r="Q103" i="1"/>
  <c r="P103" i="1"/>
  <c r="O103" i="1"/>
  <c r="J103" i="1"/>
  <c r="I103" i="1"/>
  <c r="V102" i="1"/>
  <c r="U102" i="1"/>
  <c r="R102" i="1"/>
  <c r="Q102" i="1"/>
  <c r="V101" i="1"/>
  <c r="U101" i="1"/>
  <c r="R101" i="1"/>
  <c r="S101" i="1" s="1"/>
  <c r="T101" i="1" s="1"/>
  <c r="Q101" i="1"/>
  <c r="V100" i="1"/>
  <c r="U100" i="1"/>
  <c r="R100" i="1"/>
  <c r="Q100" i="1"/>
  <c r="Q99" i="1"/>
  <c r="P99" i="1"/>
  <c r="O99" i="1"/>
  <c r="J99" i="1"/>
  <c r="I99" i="1"/>
  <c r="V98" i="1"/>
  <c r="U98" i="1"/>
  <c r="R98" i="1"/>
  <c r="Q98" i="1"/>
  <c r="V97" i="1"/>
  <c r="U97" i="1"/>
  <c r="R97" i="1"/>
  <c r="S97" i="1" s="1"/>
  <c r="T97" i="1" s="1"/>
  <c r="Q97" i="1"/>
  <c r="V96" i="1"/>
  <c r="U96" i="1"/>
  <c r="R96" i="1"/>
  <c r="Q96" i="1"/>
  <c r="Q95" i="1"/>
  <c r="P95" i="1"/>
  <c r="O95" i="1"/>
  <c r="J95" i="1"/>
  <c r="I95" i="1"/>
  <c r="Q94" i="1"/>
  <c r="P94" i="1"/>
  <c r="O94" i="1"/>
  <c r="J94" i="1"/>
  <c r="I94" i="1"/>
  <c r="Q93" i="1"/>
  <c r="P93" i="1"/>
  <c r="O93" i="1"/>
  <c r="J93" i="1"/>
  <c r="I93" i="1"/>
  <c r="Q92" i="1"/>
  <c r="P92" i="1"/>
  <c r="O92" i="1"/>
  <c r="J92" i="1"/>
  <c r="I92" i="1"/>
  <c r="V91" i="1"/>
  <c r="U91" i="1"/>
  <c r="Q91" i="1"/>
  <c r="L91" i="1"/>
  <c r="M91" i="1" s="1"/>
  <c r="N91" i="1" s="1"/>
  <c r="F91" i="1"/>
  <c r="G91" i="1" s="1"/>
  <c r="H91" i="1" s="1"/>
  <c r="V90" i="1"/>
  <c r="U90" i="1"/>
  <c r="R90" i="1"/>
  <c r="Q90" i="1"/>
  <c r="V89" i="1"/>
  <c r="U89" i="1"/>
  <c r="Q89" i="1"/>
  <c r="L89" i="1"/>
  <c r="M89" i="1" s="1"/>
  <c r="N89" i="1" s="1"/>
  <c r="F89" i="1"/>
  <c r="G89" i="1" s="1"/>
  <c r="H89" i="1" s="1"/>
  <c r="V88" i="1"/>
  <c r="U88" i="1"/>
  <c r="Q88" i="1"/>
  <c r="L88" i="1"/>
  <c r="F88" i="1"/>
  <c r="V87" i="1"/>
  <c r="U87" i="1"/>
  <c r="Q87" i="1"/>
  <c r="F87" i="1"/>
  <c r="V86" i="1"/>
  <c r="U86" i="1"/>
  <c r="Q86" i="1"/>
  <c r="F86" i="1"/>
  <c r="V85" i="1"/>
  <c r="U85" i="1"/>
  <c r="Q85" i="1"/>
  <c r="L85" i="1"/>
  <c r="M85" i="1" s="1"/>
  <c r="N85" i="1" s="1"/>
  <c r="F85" i="1"/>
  <c r="G85" i="1" s="1"/>
  <c r="H85" i="1" s="1"/>
  <c r="V84" i="1"/>
  <c r="U84" i="1"/>
  <c r="R84" i="1"/>
  <c r="Q84" i="1"/>
  <c r="V83" i="1"/>
  <c r="U83" i="1"/>
  <c r="R83" i="1"/>
  <c r="S83" i="1" s="1"/>
  <c r="T83" i="1" s="1"/>
  <c r="Q83" i="1"/>
  <c r="V82" i="1"/>
  <c r="U82" i="1"/>
  <c r="R82" i="1"/>
  <c r="Q82" i="1"/>
  <c r="V81" i="1"/>
  <c r="U81" i="1"/>
  <c r="R81" i="1"/>
  <c r="S81" i="1" s="1"/>
  <c r="T81" i="1" s="1"/>
  <c r="Q81" i="1"/>
  <c r="V80" i="1"/>
  <c r="U80" i="1"/>
  <c r="R80" i="1"/>
  <c r="Q80" i="1"/>
  <c r="U79" i="1"/>
  <c r="R79" i="1"/>
  <c r="S79" i="1" s="1"/>
  <c r="T79" i="1" s="1"/>
  <c r="Q79" i="1"/>
  <c r="J79" i="1"/>
  <c r="V78" i="1"/>
  <c r="U78" i="1"/>
  <c r="R78" i="1"/>
  <c r="Q78" i="1"/>
  <c r="V77" i="1"/>
  <c r="U77" i="1"/>
  <c r="R77" i="1"/>
  <c r="S77" i="1" s="1"/>
  <c r="T77" i="1" s="1"/>
  <c r="Q77" i="1"/>
  <c r="V76" i="1"/>
  <c r="U76" i="1"/>
  <c r="R76" i="1"/>
  <c r="Q76" i="1"/>
  <c r="Q75" i="1"/>
  <c r="P75" i="1"/>
  <c r="O75" i="1"/>
  <c r="J75" i="1"/>
  <c r="I75" i="1"/>
  <c r="V74" i="1"/>
  <c r="U74" i="1"/>
  <c r="R74" i="1"/>
  <c r="Q74" i="1"/>
  <c r="Q73" i="1"/>
  <c r="P73" i="1"/>
  <c r="O73" i="1"/>
  <c r="J73" i="1"/>
  <c r="I73" i="1"/>
  <c r="V72" i="1"/>
  <c r="U72" i="1"/>
  <c r="R72" i="1"/>
  <c r="Q72" i="1"/>
  <c r="V71" i="1"/>
  <c r="U71" i="1"/>
  <c r="R71" i="1"/>
  <c r="S71" i="1" s="1"/>
  <c r="T71" i="1" s="1"/>
  <c r="Q71" i="1"/>
  <c r="V70" i="1"/>
  <c r="U70" i="1"/>
  <c r="R70" i="1"/>
  <c r="Q70" i="1"/>
  <c r="V69" i="1"/>
  <c r="U69" i="1"/>
  <c r="R69" i="1"/>
  <c r="S69" i="1" s="1"/>
  <c r="T69" i="1" s="1"/>
  <c r="Q69" i="1"/>
  <c r="V68" i="1"/>
  <c r="U68" i="1"/>
  <c r="R68" i="1"/>
  <c r="Q68" i="1"/>
  <c r="V67" i="1"/>
  <c r="U67" i="1"/>
  <c r="R67" i="1"/>
  <c r="S67" i="1" s="1"/>
  <c r="T67" i="1" s="1"/>
  <c r="Q67" i="1"/>
  <c r="V66" i="1"/>
  <c r="U66" i="1"/>
  <c r="R66" i="1"/>
  <c r="Q66" i="1"/>
  <c r="Q65" i="1"/>
  <c r="P65" i="1"/>
  <c r="O65" i="1"/>
  <c r="J65" i="1"/>
  <c r="I65" i="1"/>
  <c r="Q64" i="1"/>
  <c r="P64" i="1"/>
  <c r="O64" i="1"/>
  <c r="J64" i="1"/>
  <c r="I64" i="1"/>
  <c r="Q63" i="1"/>
  <c r="P63" i="1"/>
  <c r="O63" i="1"/>
  <c r="J63" i="1"/>
  <c r="I63" i="1"/>
  <c r="Q62" i="1"/>
  <c r="P62" i="1"/>
  <c r="O62" i="1"/>
  <c r="J62" i="1"/>
  <c r="I62" i="1"/>
  <c r="Q61" i="1"/>
  <c r="P61" i="1"/>
  <c r="O61" i="1"/>
  <c r="J61" i="1"/>
  <c r="I61" i="1"/>
  <c r="V60" i="1"/>
  <c r="U60" i="1"/>
  <c r="Q60" i="1"/>
  <c r="L60" i="1"/>
  <c r="F60" i="1"/>
  <c r="V59" i="1"/>
  <c r="U59" i="1"/>
  <c r="Q59" i="1"/>
  <c r="F59" i="1"/>
  <c r="V58" i="1"/>
  <c r="U58" i="1"/>
  <c r="Q58" i="1"/>
  <c r="F58" i="1"/>
  <c r="V57" i="1"/>
  <c r="U57" i="1"/>
  <c r="Q57" i="1"/>
  <c r="L57" i="1"/>
  <c r="M57" i="1" s="1"/>
  <c r="N57" i="1" s="1"/>
  <c r="F57" i="1"/>
  <c r="G57" i="1" s="1"/>
  <c r="H57" i="1" s="1"/>
  <c r="Q56" i="1"/>
  <c r="P56" i="1"/>
  <c r="O56" i="1"/>
  <c r="J56" i="1"/>
  <c r="I56" i="1"/>
  <c r="V55" i="1"/>
  <c r="U55" i="1"/>
  <c r="Q55" i="1"/>
  <c r="L55" i="1"/>
  <c r="M55" i="1" s="1"/>
  <c r="N55" i="1" s="1"/>
  <c r="F55" i="1"/>
  <c r="G55" i="1" s="1"/>
  <c r="H55" i="1" s="1"/>
  <c r="V54" i="1"/>
  <c r="U54" i="1"/>
  <c r="Q54" i="1"/>
  <c r="L54" i="1"/>
  <c r="F54" i="1"/>
  <c r="V53" i="1"/>
  <c r="U53" i="1"/>
  <c r="R53" i="1"/>
  <c r="S53" i="1" s="1"/>
  <c r="T53" i="1" s="1"/>
  <c r="Q53" i="1"/>
  <c r="Q52" i="1"/>
  <c r="P52" i="1"/>
  <c r="O52" i="1"/>
  <c r="J52" i="1"/>
  <c r="I52" i="1"/>
  <c r="V51" i="1"/>
  <c r="U51" i="1"/>
  <c r="R51" i="1"/>
  <c r="S51" i="1" s="1"/>
  <c r="T51" i="1" s="1"/>
  <c r="Q51" i="1"/>
  <c r="V50" i="1"/>
  <c r="U50" i="1"/>
  <c r="R50" i="1"/>
  <c r="Q50" i="1"/>
  <c r="V49" i="1"/>
  <c r="U49" i="1"/>
  <c r="R49" i="1"/>
  <c r="S49" i="1" s="1"/>
  <c r="T49" i="1" s="1"/>
  <c r="Q49" i="1"/>
  <c r="V48" i="1"/>
  <c r="U48" i="1"/>
  <c r="R48" i="1"/>
  <c r="Q48" i="1"/>
  <c r="V47" i="1"/>
  <c r="U47" i="1"/>
  <c r="R47" i="1"/>
  <c r="S47" i="1" s="1"/>
  <c r="T47" i="1" s="1"/>
  <c r="Q47" i="1"/>
  <c r="V46" i="1"/>
  <c r="U46" i="1"/>
  <c r="R46" i="1"/>
  <c r="Q46" i="1"/>
  <c r="V45" i="1"/>
  <c r="U45" i="1"/>
  <c r="R45" i="1"/>
  <c r="S45" i="1" s="1"/>
  <c r="T45" i="1" s="1"/>
  <c r="Q45" i="1"/>
  <c r="V44" i="1"/>
  <c r="U44" i="1"/>
  <c r="R44" i="1"/>
  <c r="Q44" i="1"/>
  <c r="Q43" i="1"/>
  <c r="J43" i="1"/>
  <c r="I43" i="1"/>
  <c r="U43" i="1" s="1"/>
  <c r="V42" i="1"/>
  <c r="U42" i="1"/>
  <c r="R42" i="1"/>
  <c r="Q42" i="1"/>
  <c r="V41" i="1"/>
  <c r="U41" i="1"/>
  <c r="R41" i="1"/>
  <c r="S41" i="1" s="1"/>
  <c r="T41" i="1" s="1"/>
  <c r="Q41" i="1"/>
  <c r="V40" i="1"/>
  <c r="U40" i="1"/>
  <c r="R40" i="1"/>
  <c r="Q40" i="1"/>
  <c r="Q39" i="1"/>
  <c r="P39" i="1"/>
  <c r="O39" i="1"/>
  <c r="J39" i="1"/>
  <c r="I39" i="1"/>
  <c r="Q38" i="1"/>
  <c r="P38" i="1"/>
  <c r="O38" i="1"/>
  <c r="J38" i="1"/>
  <c r="I38" i="1"/>
  <c r="Q37" i="1"/>
  <c r="J37" i="1"/>
  <c r="V37" i="1" s="1"/>
  <c r="I37" i="1"/>
  <c r="V36" i="1"/>
  <c r="U36" i="1"/>
  <c r="R36" i="1"/>
  <c r="Q36" i="1"/>
  <c r="Q35" i="1"/>
  <c r="P35" i="1"/>
  <c r="O35" i="1"/>
  <c r="J35" i="1"/>
  <c r="I35" i="1"/>
  <c r="V34" i="1"/>
  <c r="U34" i="1"/>
  <c r="R34" i="1"/>
  <c r="Q34" i="1"/>
  <c r="V33" i="1"/>
  <c r="U33" i="1"/>
  <c r="R33" i="1"/>
  <c r="S33" i="1" s="1"/>
  <c r="T33" i="1" s="1"/>
  <c r="Q33" i="1"/>
  <c r="Q32" i="1"/>
  <c r="P32" i="1"/>
  <c r="O32" i="1"/>
  <c r="J32" i="1"/>
  <c r="I32" i="1"/>
  <c r="V31" i="1"/>
  <c r="U31" i="1"/>
  <c r="R31" i="1"/>
  <c r="S31" i="1" s="1"/>
  <c r="T31" i="1" s="1"/>
  <c r="Q31" i="1"/>
  <c r="V30" i="1"/>
  <c r="U30" i="1"/>
  <c r="R30" i="1"/>
  <c r="Q30" i="1"/>
  <c r="V29" i="1"/>
  <c r="U29" i="1"/>
  <c r="R29" i="1"/>
  <c r="S29" i="1" s="1"/>
  <c r="T29" i="1" s="1"/>
  <c r="Q29" i="1"/>
  <c r="V28" i="1"/>
  <c r="U28" i="1"/>
  <c r="R28" i="1"/>
  <c r="Q28" i="1"/>
  <c r="Q27" i="1"/>
  <c r="P27" i="1"/>
  <c r="O27" i="1"/>
  <c r="J27" i="1"/>
  <c r="I27" i="1"/>
  <c r="Q26" i="1"/>
  <c r="P26" i="1"/>
  <c r="O26" i="1"/>
  <c r="J26" i="1"/>
  <c r="I26" i="1"/>
  <c r="Q25" i="1"/>
  <c r="P25" i="1"/>
  <c r="O25" i="1"/>
  <c r="J25" i="1"/>
  <c r="I25" i="1"/>
  <c r="Q24" i="1"/>
  <c r="P24" i="1"/>
  <c r="O24" i="1"/>
  <c r="J24" i="1"/>
  <c r="I24" i="1"/>
  <c r="Q23" i="1"/>
  <c r="P23" i="1"/>
  <c r="O23" i="1"/>
  <c r="J23" i="1"/>
  <c r="I23" i="1"/>
  <c r="Q22" i="1"/>
  <c r="P22" i="1"/>
  <c r="O22" i="1"/>
  <c r="J22" i="1"/>
  <c r="I22" i="1"/>
  <c r="Q21" i="1"/>
  <c r="P21" i="1"/>
  <c r="O21" i="1"/>
  <c r="J21" i="1"/>
  <c r="I21" i="1"/>
  <c r="Q20" i="1"/>
  <c r="P20" i="1"/>
  <c r="O20" i="1"/>
  <c r="J20" i="1"/>
  <c r="I20" i="1"/>
  <c r="Q19" i="1"/>
  <c r="P19" i="1"/>
  <c r="O19" i="1"/>
  <c r="J19" i="1"/>
  <c r="I19" i="1"/>
  <c r="Q18" i="1"/>
  <c r="P18" i="1"/>
  <c r="O18" i="1"/>
  <c r="J18" i="1"/>
  <c r="I18" i="1"/>
  <c r="Q17" i="1"/>
  <c r="P17" i="1"/>
  <c r="O17" i="1"/>
  <c r="J17" i="1"/>
  <c r="I17" i="1"/>
  <c r="Q16" i="1"/>
  <c r="P16" i="1"/>
  <c r="O16" i="1"/>
  <c r="J16" i="1"/>
  <c r="I16" i="1"/>
  <c r="V15" i="1"/>
  <c r="U15" i="1"/>
  <c r="Q15" i="1"/>
  <c r="L15" i="1"/>
  <c r="F15" i="1"/>
  <c r="G15" i="1" s="1"/>
  <c r="H15" i="1" s="1"/>
  <c r="V14" i="1"/>
  <c r="U14" i="1"/>
  <c r="R14" i="1"/>
  <c r="Q14" i="1"/>
  <c r="V13" i="1"/>
  <c r="U13" i="1"/>
  <c r="R13" i="1"/>
  <c r="S13" i="1" s="1"/>
  <c r="T13" i="1" s="1"/>
  <c r="Q13" i="1"/>
  <c r="Q12" i="1"/>
  <c r="P12" i="1"/>
  <c r="O12" i="1"/>
  <c r="J12" i="1"/>
  <c r="I12" i="1"/>
  <c r="Q11" i="1"/>
  <c r="P11" i="1"/>
  <c r="O11" i="1"/>
  <c r="J11" i="1"/>
  <c r="I11" i="1"/>
  <c r="V10" i="1"/>
  <c r="U10" i="1"/>
  <c r="Q10" i="1"/>
  <c r="F10" i="1"/>
  <c r="Q9" i="1"/>
  <c r="P9" i="1"/>
  <c r="O9" i="1"/>
  <c r="I9" i="1"/>
  <c r="V8" i="1"/>
  <c r="U8" i="1"/>
  <c r="R8" i="1"/>
  <c r="Q8" i="1"/>
  <c r="V7" i="1"/>
  <c r="U7" i="1"/>
  <c r="R7" i="1"/>
  <c r="Q7" i="1"/>
  <c r="V6" i="1"/>
  <c r="U6" i="1"/>
  <c r="R6" i="1"/>
  <c r="Q6" i="1"/>
  <c r="V5" i="1"/>
  <c r="U5" i="1"/>
  <c r="R5" i="1"/>
  <c r="Q5" i="1"/>
  <c r="V4" i="1"/>
  <c r="U4" i="1"/>
  <c r="Q4" i="1"/>
  <c r="F215" i="1" l="1"/>
  <c r="U218" i="1"/>
  <c r="V79" i="1"/>
  <c r="V218" i="1" s="1"/>
  <c r="J218" i="1"/>
  <c r="Q217" i="1"/>
  <c r="Q218" i="1"/>
  <c r="S7" i="1"/>
  <c r="R218" i="1"/>
  <c r="F17" i="1"/>
  <c r="S5" i="1"/>
  <c r="R217" i="1"/>
  <c r="Q216" i="1"/>
  <c r="U217" i="1"/>
  <c r="I216" i="1"/>
  <c r="V217" i="1"/>
  <c r="P216" i="1"/>
  <c r="J216" i="1"/>
  <c r="O216" i="1"/>
  <c r="U215" i="1"/>
  <c r="Q212" i="1"/>
  <c r="I213" i="1"/>
  <c r="Q213" i="1"/>
  <c r="V215" i="1"/>
  <c r="M15" i="1"/>
  <c r="L215" i="1"/>
  <c r="Q214" i="1"/>
  <c r="Q215" i="1"/>
  <c r="U214" i="1"/>
  <c r="R214" i="1"/>
  <c r="V214" i="1"/>
  <c r="J213" i="1"/>
  <c r="O213" i="1"/>
  <c r="P213" i="1"/>
  <c r="R212" i="1"/>
  <c r="U212" i="1"/>
  <c r="V212" i="1"/>
  <c r="S14" i="1"/>
  <c r="T14" i="1" s="1"/>
  <c r="S42" i="1"/>
  <c r="T42" i="1" s="1"/>
  <c r="M54" i="1"/>
  <c r="N54" i="1" s="1"/>
  <c r="M60" i="1"/>
  <c r="N60" i="1" s="1"/>
  <c r="S76" i="1"/>
  <c r="T76" i="1" s="1"/>
  <c r="S78" i="1"/>
  <c r="T78" i="1" s="1"/>
  <c r="S80" i="1"/>
  <c r="T80" i="1" s="1"/>
  <c r="S82" i="1"/>
  <c r="T82" i="1" s="1"/>
  <c r="S84" i="1"/>
  <c r="T84" i="1" s="1"/>
  <c r="R86" i="1"/>
  <c r="G86" i="1"/>
  <c r="H86" i="1" s="1"/>
  <c r="R87" i="1"/>
  <c r="S87" i="1" s="1"/>
  <c r="T87" i="1" s="1"/>
  <c r="G87" i="1"/>
  <c r="H87" i="1" s="1"/>
  <c r="G88" i="1"/>
  <c r="H88" i="1" s="1"/>
  <c r="S96" i="1"/>
  <c r="T96" i="1" s="1"/>
  <c r="S98" i="1"/>
  <c r="T98" i="1" s="1"/>
  <c r="S162" i="1"/>
  <c r="T162" i="1" s="1"/>
  <c r="S168" i="1"/>
  <c r="T168" i="1" s="1"/>
  <c r="S170" i="1"/>
  <c r="T170" i="1" s="1"/>
  <c r="S176" i="1"/>
  <c r="T176" i="1" s="1"/>
  <c r="S178" i="1"/>
  <c r="T178" i="1" s="1"/>
  <c r="S184" i="1"/>
  <c r="T184" i="1" s="1"/>
  <c r="S188" i="1"/>
  <c r="T188" i="1" s="1"/>
  <c r="R196" i="1"/>
  <c r="G196" i="1"/>
  <c r="H196" i="1" s="1"/>
  <c r="R10" i="1"/>
  <c r="G10" i="1"/>
  <c r="S100" i="1"/>
  <c r="T100" i="1" s="1"/>
  <c r="S102" i="1"/>
  <c r="T102" i="1" s="1"/>
  <c r="S114" i="1"/>
  <c r="T114" i="1" s="1"/>
  <c r="S118" i="1"/>
  <c r="T118" i="1" s="1"/>
  <c r="S120" i="1"/>
  <c r="T120" i="1" s="1"/>
  <c r="S122" i="1"/>
  <c r="T122" i="1" s="1"/>
  <c r="S126" i="1"/>
  <c r="T126" i="1" s="1"/>
  <c r="S128" i="1"/>
  <c r="T128" i="1" s="1"/>
  <c r="S130" i="1"/>
  <c r="T130" i="1" s="1"/>
  <c r="S132" i="1"/>
  <c r="T132" i="1" s="1"/>
  <c r="S134" i="1"/>
  <c r="T134" i="1" s="1"/>
  <c r="S136" i="1"/>
  <c r="T136" i="1" s="1"/>
  <c r="S138" i="1"/>
  <c r="T138" i="1" s="1"/>
  <c r="S140" i="1"/>
  <c r="T140" i="1" s="1"/>
  <c r="S142" i="1"/>
  <c r="T142" i="1" s="1"/>
  <c r="S154" i="1"/>
  <c r="T154" i="1" s="1"/>
  <c r="S156" i="1"/>
  <c r="T156" i="1" s="1"/>
  <c r="S158" i="1"/>
  <c r="T158" i="1" s="1"/>
  <c r="S160" i="1"/>
  <c r="T160" i="1" s="1"/>
  <c r="R192" i="1"/>
  <c r="G192" i="1"/>
  <c r="H192" i="1" s="1"/>
  <c r="S202" i="1"/>
  <c r="T202" i="1" s="1"/>
  <c r="S204" i="1"/>
  <c r="T204" i="1" s="1"/>
  <c r="S206" i="1"/>
  <c r="T206" i="1" s="1"/>
  <c r="S34" i="1"/>
  <c r="T34" i="1" s="1"/>
  <c r="S66" i="1"/>
  <c r="T66" i="1" s="1"/>
  <c r="S68" i="1"/>
  <c r="T68" i="1" s="1"/>
  <c r="S70" i="1"/>
  <c r="T70" i="1" s="1"/>
  <c r="S72" i="1"/>
  <c r="T72" i="1" s="1"/>
  <c r="S104" i="1"/>
  <c r="T104" i="1" s="1"/>
  <c r="S106" i="1"/>
  <c r="T106" i="1" s="1"/>
  <c r="S108" i="1"/>
  <c r="T108" i="1" s="1"/>
  <c r="S110" i="1"/>
  <c r="T110" i="1" s="1"/>
  <c r="S112" i="1"/>
  <c r="T112" i="1" s="1"/>
  <c r="G194" i="1"/>
  <c r="H194" i="1" s="1"/>
  <c r="S40" i="1"/>
  <c r="T40" i="1" s="1"/>
  <c r="S164" i="1"/>
  <c r="T164" i="1" s="1"/>
  <c r="S166" i="1"/>
  <c r="T166" i="1" s="1"/>
  <c r="S172" i="1"/>
  <c r="T172" i="1" s="1"/>
  <c r="S174" i="1"/>
  <c r="T174" i="1" s="1"/>
  <c r="S180" i="1"/>
  <c r="T180" i="1" s="1"/>
  <c r="S182" i="1"/>
  <c r="T182" i="1" s="1"/>
  <c r="S6" i="1"/>
  <c r="S8" i="1"/>
  <c r="T8" i="1" s="1"/>
  <c r="S28" i="1"/>
  <c r="T28" i="1" s="1"/>
  <c r="S30" i="1"/>
  <c r="M88" i="1"/>
  <c r="N88" i="1" s="1"/>
  <c r="S124" i="1"/>
  <c r="T124" i="1" s="1"/>
  <c r="S36" i="1"/>
  <c r="T36" i="1" s="1"/>
  <c r="S44" i="1"/>
  <c r="T44" i="1" s="1"/>
  <c r="S46" i="1"/>
  <c r="T46" i="1" s="1"/>
  <c r="S48" i="1"/>
  <c r="T48" i="1" s="1"/>
  <c r="S50" i="1"/>
  <c r="T50" i="1" s="1"/>
  <c r="G54" i="1"/>
  <c r="H54" i="1" s="1"/>
  <c r="R58" i="1"/>
  <c r="G58" i="1"/>
  <c r="H58" i="1" s="1"/>
  <c r="R59" i="1"/>
  <c r="S59" i="1" s="1"/>
  <c r="T59" i="1" s="1"/>
  <c r="G59" i="1"/>
  <c r="H59" i="1" s="1"/>
  <c r="G60" i="1"/>
  <c r="H60" i="1" s="1"/>
  <c r="S74" i="1"/>
  <c r="T74" i="1" s="1"/>
  <c r="S90" i="1"/>
  <c r="T90" i="1" s="1"/>
  <c r="S146" i="1"/>
  <c r="T146" i="1" s="1"/>
  <c r="R186" i="1"/>
  <c r="G186" i="1"/>
  <c r="H186" i="1" s="1"/>
  <c r="R187" i="1"/>
  <c r="S187" i="1" s="1"/>
  <c r="T187" i="1" s="1"/>
  <c r="G187" i="1"/>
  <c r="H187" i="1" s="1"/>
  <c r="M194" i="1"/>
  <c r="N194" i="1" s="1"/>
  <c r="I208" i="1"/>
  <c r="Q208" i="1"/>
  <c r="J208" i="1"/>
  <c r="O208" i="1"/>
  <c r="P208" i="1"/>
  <c r="V64" i="1"/>
  <c r="F26" i="1"/>
  <c r="R91" i="1"/>
  <c r="S91" i="1" s="1"/>
  <c r="T91" i="1" s="1"/>
  <c r="V92" i="1"/>
  <c r="F9" i="1"/>
  <c r="L63" i="1"/>
  <c r="M63" i="1" s="1"/>
  <c r="N63" i="1" s="1"/>
  <c r="L62" i="1"/>
  <c r="F64" i="1"/>
  <c r="F12" i="1"/>
  <c r="L20" i="1"/>
  <c r="F56" i="1"/>
  <c r="R89" i="1"/>
  <c r="S89" i="1" s="1"/>
  <c r="T89" i="1" s="1"/>
  <c r="V115" i="1"/>
  <c r="F116" i="1"/>
  <c r="R54" i="1"/>
  <c r="U26" i="1"/>
  <c r="V27" i="1"/>
  <c r="R55" i="1"/>
  <c r="S55" i="1" s="1"/>
  <c r="T55" i="1" s="1"/>
  <c r="F103" i="1"/>
  <c r="G103" i="1" s="1"/>
  <c r="H103" i="1" s="1"/>
  <c r="U144" i="1"/>
  <c r="F18" i="1"/>
  <c r="L21" i="1"/>
  <c r="M21" i="1" s="1"/>
  <c r="N21" i="1" s="1"/>
  <c r="F38" i="1"/>
  <c r="F61" i="1"/>
  <c r="G61" i="1" s="1"/>
  <c r="H61" i="1" s="1"/>
  <c r="R88" i="1"/>
  <c r="F95" i="1"/>
  <c r="G95" i="1" s="1"/>
  <c r="H95" i="1" s="1"/>
  <c r="U149" i="1"/>
  <c r="V199" i="1"/>
  <c r="V17" i="1"/>
  <c r="U95" i="1"/>
  <c r="F32" i="1"/>
  <c r="L52" i="1"/>
  <c r="U116" i="1"/>
  <c r="F22" i="1"/>
  <c r="V32" i="1"/>
  <c r="V11" i="1"/>
  <c r="U61" i="1"/>
  <c r="L61" i="1"/>
  <c r="M61" i="1" s="1"/>
  <c r="N61" i="1" s="1"/>
  <c r="L17" i="1"/>
  <c r="M17" i="1" s="1"/>
  <c r="N17" i="1" s="1"/>
  <c r="U22" i="1"/>
  <c r="V24" i="1"/>
  <c r="V25" i="1"/>
  <c r="L39" i="1"/>
  <c r="M39" i="1" s="1"/>
  <c r="N39" i="1" s="1"/>
  <c r="U56" i="1"/>
  <c r="L75" i="1"/>
  <c r="M75" i="1" s="1"/>
  <c r="N75" i="1" s="1"/>
  <c r="U143" i="1"/>
  <c r="L144" i="1"/>
  <c r="V52" i="1"/>
  <c r="F73" i="1"/>
  <c r="G73" i="1" s="1"/>
  <c r="H73" i="1" s="1"/>
  <c r="V75" i="1"/>
  <c r="L94" i="1"/>
  <c r="R193" i="1"/>
  <c r="S193" i="1" s="1"/>
  <c r="T193" i="1" s="1"/>
  <c r="R194" i="1"/>
  <c r="L26" i="1"/>
  <c r="U37" i="1"/>
  <c r="F37" i="1"/>
  <c r="L56" i="1"/>
  <c r="U16" i="1"/>
  <c r="L16" i="1"/>
  <c r="V16" i="1"/>
  <c r="V19" i="1"/>
  <c r="V38" i="1"/>
  <c r="V103" i="1"/>
  <c r="U115" i="1"/>
  <c r="V143" i="1"/>
  <c r="V150" i="1"/>
  <c r="V151" i="1"/>
  <c r="V152" i="1"/>
  <c r="V153" i="1"/>
  <c r="V20" i="1"/>
  <c r="L9" i="1"/>
  <c r="V26" i="1"/>
  <c r="V35" i="1"/>
  <c r="U63" i="1"/>
  <c r="L65" i="1"/>
  <c r="M65" i="1" s="1"/>
  <c r="N65" i="1" s="1"/>
  <c r="V94" i="1"/>
  <c r="L143" i="1"/>
  <c r="M143" i="1" s="1"/>
  <c r="N143" i="1" s="1"/>
  <c r="L200" i="1"/>
  <c r="R195" i="1"/>
  <c r="S195" i="1" s="1"/>
  <c r="T195" i="1" s="1"/>
  <c r="F16" i="1"/>
  <c r="V18" i="1"/>
  <c r="L23" i="1"/>
  <c r="M23" i="1" s="1"/>
  <c r="N23" i="1" s="1"/>
  <c r="U24" i="1"/>
  <c r="L24" i="1"/>
  <c r="V39" i="1"/>
  <c r="L64" i="1"/>
  <c r="V93" i="1"/>
  <c r="F93" i="1"/>
  <c r="G93" i="1" s="1"/>
  <c r="H93" i="1" s="1"/>
  <c r="U18" i="1"/>
  <c r="L18" i="1"/>
  <c r="F24" i="1"/>
  <c r="U93" i="1"/>
  <c r="L93" i="1"/>
  <c r="M93" i="1" s="1"/>
  <c r="N93" i="1" s="1"/>
  <c r="V12" i="1"/>
  <c r="U32" i="1"/>
  <c r="L32" i="1"/>
  <c r="U9" i="1"/>
  <c r="L22" i="1"/>
  <c r="V43" i="1"/>
  <c r="F43" i="1"/>
  <c r="L95" i="1"/>
  <c r="M95" i="1" s="1"/>
  <c r="N95" i="1" s="1"/>
  <c r="U161" i="1"/>
  <c r="F161" i="1"/>
  <c r="U12" i="1"/>
  <c r="L12" i="1"/>
  <c r="R15" i="1"/>
  <c r="S15" i="1" s="1"/>
  <c r="T15" i="1" s="1"/>
  <c r="F20" i="1"/>
  <c r="V23" i="1"/>
  <c r="L27" i="1"/>
  <c r="M27" i="1" s="1"/>
  <c r="N27" i="1" s="1"/>
  <c r="U65" i="1"/>
  <c r="V9" i="1"/>
  <c r="L19" i="1"/>
  <c r="M19" i="1" s="1"/>
  <c r="N19" i="1" s="1"/>
  <c r="U20" i="1"/>
  <c r="V21" i="1"/>
  <c r="V22" i="1"/>
  <c r="L25" i="1"/>
  <c r="M25" i="1" s="1"/>
  <c r="N25" i="1" s="1"/>
  <c r="L35" i="1"/>
  <c r="M35" i="1" s="1"/>
  <c r="N35" i="1" s="1"/>
  <c r="U39" i="1"/>
  <c r="V62" i="1"/>
  <c r="V63" i="1"/>
  <c r="L92" i="1"/>
  <c r="U103" i="1"/>
  <c r="L103" i="1"/>
  <c r="M103" i="1" s="1"/>
  <c r="N103" i="1" s="1"/>
  <c r="V148" i="1"/>
  <c r="V149" i="1"/>
  <c r="F190" i="1"/>
  <c r="U153" i="1"/>
  <c r="F197" i="1"/>
  <c r="U197" i="1"/>
  <c r="V56" i="1"/>
  <c r="R57" i="1"/>
  <c r="S57" i="1" s="1"/>
  <c r="T57" i="1" s="1"/>
  <c r="V61" i="1"/>
  <c r="V65" i="1"/>
  <c r="V73" i="1"/>
  <c r="U75" i="1"/>
  <c r="V95" i="1"/>
  <c r="V99" i="1"/>
  <c r="U151" i="1"/>
  <c r="F191" i="1"/>
  <c r="F198" i="1"/>
  <c r="V200" i="1"/>
  <c r="U17" i="1"/>
  <c r="G17" i="1"/>
  <c r="H17" i="1" s="1"/>
  <c r="L73" i="1"/>
  <c r="M73" i="1" s="1"/>
  <c r="N73" i="1" s="1"/>
  <c r="U73" i="1"/>
  <c r="F148" i="1"/>
  <c r="U148" i="1"/>
  <c r="V144" i="1"/>
  <c r="F144" i="1"/>
  <c r="U200" i="1"/>
  <c r="F200" i="1"/>
  <c r="U19" i="1"/>
  <c r="F19" i="1"/>
  <c r="G19" i="1" s="1"/>
  <c r="H19" i="1" s="1"/>
  <c r="L38" i="1"/>
  <c r="U38" i="1"/>
  <c r="U94" i="1"/>
  <c r="F94" i="1"/>
  <c r="U11" i="1"/>
  <c r="F11" i="1"/>
  <c r="U23" i="1"/>
  <c r="F23" i="1"/>
  <c r="G23" i="1" s="1"/>
  <c r="H23" i="1" s="1"/>
  <c r="U27" i="1"/>
  <c r="F27" i="1"/>
  <c r="G27" i="1" s="1"/>
  <c r="H27" i="1" s="1"/>
  <c r="U52" i="1"/>
  <c r="F52" i="1"/>
  <c r="U64" i="1"/>
  <c r="L99" i="1"/>
  <c r="M99" i="1" s="1"/>
  <c r="N99" i="1" s="1"/>
  <c r="F150" i="1"/>
  <c r="U150" i="1"/>
  <c r="L11" i="1"/>
  <c r="U35" i="1"/>
  <c r="F35" i="1"/>
  <c r="G35" i="1" s="1"/>
  <c r="H35" i="1" s="1"/>
  <c r="R60" i="1"/>
  <c r="U62" i="1"/>
  <c r="F62" i="1"/>
  <c r="R85" i="1"/>
  <c r="S85" i="1" s="1"/>
  <c r="T85" i="1" s="1"/>
  <c r="F143" i="1"/>
  <c r="G143" i="1" s="1"/>
  <c r="H143" i="1" s="1"/>
  <c r="F152" i="1"/>
  <c r="U152" i="1"/>
  <c r="F199" i="1"/>
  <c r="G199" i="1" s="1"/>
  <c r="H199" i="1" s="1"/>
  <c r="U199" i="1"/>
  <c r="U21" i="1"/>
  <c r="F21" i="1"/>
  <c r="G21" i="1" s="1"/>
  <c r="H21" i="1" s="1"/>
  <c r="U25" i="1"/>
  <c r="F25" i="1"/>
  <c r="G25" i="1" s="1"/>
  <c r="H25" i="1" s="1"/>
  <c r="U92" i="1"/>
  <c r="F92" i="1"/>
  <c r="U99" i="1"/>
  <c r="F99" i="1"/>
  <c r="G99" i="1" s="1"/>
  <c r="H99" i="1" s="1"/>
  <c r="F39" i="1"/>
  <c r="G39" i="1" s="1"/>
  <c r="H39" i="1" s="1"/>
  <c r="F63" i="1"/>
  <c r="G63" i="1" s="1"/>
  <c r="H63" i="1" s="1"/>
  <c r="F65" i="1"/>
  <c r="G65" i="1" s="1"/>
  <c r="H65" i="1" s="1"/>
  <c r="F75" i="1"/>
  <c r="G75" i="1" s="1"/>
  <c r="H75" i="1" s="1"/>
  <c r="F113" i="1"/>
  <c r="L115" i="1"/>
  <c r="M115" i="1" s="1"/>
  <c r="N115" i="1" s="1"/>
  <c r="L148" i="1"/>
  <c r="L149" i="1"/>
  <c r="M149" i="1" s="1"/>
  <c r="N149" i="1" s="1"/>
  <c r="L150" i="1"/>
  <c r="L151" i="1"/>
  <c r="M151" i="1" s="1"/>
  <c r="N151" i="1" s="1"/>
  <c r="L152" i="1"/>
  <c r="L153" i="1"/>
  <c r="M153" i="1" s="1"/>
  <c r="N153" i="1" s="1"/>
  <c r="L199" i="1"/>
  <c r="M199" i="1" s="1"/>
  <c r="N199" i="1" s="1"/>
  <c r="F115" i="1"/>
  <c r="G115" i="1" s="1"/>
  <c r="H115" i="1" s="1"/>
  <c r="F149" i="1"/>
  <c r="G149" i="1" s="1"/>
  <c r="H149" i="1" s="1"/>
  <c r="F151" i="1"/>
  <c r="G151" i="1" s="1"/>
  <c r="H151" i="1" s="1"/>
  <c r="F153" i="1"/>
  <c r="G153" i="1" s="1"/>
  <c r="H153" i="1" s="1"/>
  <c r="G11" i="1" l="1"/>
  <c r="F216" i="1"/>
  <c r="F213" i="1"/>
  <c r="H10" i="1"/>
  <c r="H215" i="1" s="1"/>
  <c r="G215" i="1"/>
  <c r="P224" i="1"/>
  <c r="J224" i="1"/>
  <c r="O224" i="1"/>
  <c r="Q224" i="1"/>
  <c r="T7" i="1"/>
  <c r="T218" i="1" s="1"/>
  <c r="S218" i="1"/>
  <c r="I224" i="1"/>
  <c r="T5" i="1"/>
  <c r="T217" i="1" s="1"/>
  <c r="S217" i="1"/>
  <c r="U216" i="1"/>
  <c r="M11" i="1"/>
  <c r="L216" i="1"/>
  <c r="V216" i="1"/>
  <c r="N15" i="1"/>
  <c r="N215" i="1" s="1"/>
  <c r="M215" i="1"/>
  <c r="R215" i="1"/>
  <c r="V213" i="1"/>
  <c r="V224" i="1" s="1"/>
  <c r="T30" i="1"/>
  <c r="T214" i="1" s="1"/>
  <c r="S214" i="1"/>
  <c r="U213" i="1"/>
  <c r="G9" i="1"/>
  <c r="M9" i="1"/>
  <c r="L213" i="1"/>
  <c r="L224" i="1" s="1"/>
  <c r="T6" i="1"/>
  <c r="T212" i="1" s="1"/>
  <c r="S212" i="1"/>
  <c r="G200" i="1"/>
  <c r="H200" i="1" s="1"/>
  <c r="R191" i="1"/>
  <c r="S191" i="1" s="1"/>
  <c r="T191" i="1" s="1"/>
  <c r="G191" i="1"/>
  <c r="H191" i="1" s="1"/>
  <c r="G20" i="1"/>
  <c r="H20" i="1" s="1"/>
  <c r="G24" i="1"/>
  <c r="H24" i="1" s="1"/>
  <c r="M144" i="1"/>
  <c r="N144" i="1" s="1"/>
  <c r="S192" i="1"/>
  <c r="T192" i="1" s="1"/>
  <c r="S196" i="1"/>
  <c r="T196" i="1" s="1"/>
  <c r="M150" i="1"/>
  <c r="N150" i="1" s="1"/>
  <c r="R113" i="1"/>
  <c r="S113" i="1" s="1"/>
  <c r="T113" i="1" s="1"/>
  <c r="G113" i="1"/>
  <c r="H113" i="1" s="1"/>
  <c r="M38" i="1"/>
  <c r="N38" i="1" s="1"/>
  <c r="G148" i="1"/>
  <c r="H148" i="1" s="1"/>
  <c r="R190" i="1"/>
  <c r="G190" i="1"/>
  <c r="H190" i="1" s="1"/>
  <c r="M22" i="1"/>
  <c r="N22" i="1" s="1"/>
  <c r="M18" i="1"/>
  <c r="N18" i="1" s="1"/>
  <c r="M64" i="1"/>
  <c r="N64" i="1" s="1"/>
  <c r="M200" i="1"/>
  <c r="N200" i="1" s="1"/>
  <c r="M26" i="1"/>
  <c r="N26" i="1" s="1"/>
  <c r="G22" i="1"/>
  <c r="H22" i="1" s="1"/>
  <c r="R116" i="1"/>
  <c r="G116" i="1"/>
  <c r="H116" i="1" s="1"/>
  <c r="M20" i="1"/>
  <c r="N20" i="1" s="1"/>
  <c r="G26" i="1"/>
  <c r="H26" i="1" s="1"/>
  <c r="S10" i="1"/>
  <c r="S86" i="1"/>
  <c r="T86" i="1" s="1"/>
  <c r="S60" i="1"/>
  <c r="T60" i="1" s="1"/>
  <c r="G52" i="1"/>
  <c r="H52" i="1" s="1"/>
  <c r="G94" i="1"/>
  <c r="H94" i="1" s="1"/>
  <c r="G144" i="1"/>
  <c r="H144" i="1" s="1"/>
  <c r="M92" i="1"/>
  <c r="N92" i="1" s="1"/>
  <c r="M12" i="1"/>
  <c r="N12" i="1" s="1"/>
  <c r="M56" i="1"/>
  <c r="N56" i="1" s="1"/>
  <c r="S194" i="1"/>
  <c r="T194" i="1" s="1"/>
  <c r="S88" i="1"/>
  <c r="T88" i="1" s="1"/>
  <c r="G18" i="1"/>
  <c r="H18" i="1" s="1"/>
  <c r="G12" i="1"/>
  <c r="H12" i="1" s="1"/>
  <c r="S186" i="1"/>
  <c r="T186" i="1" s="1"/>
  <c r="G92" i="1"/>
  <c r="H92" i="1" s="1"/>
  <c r="R62" i="1"/>
  <c r="G62" i="1"/>
  <c r="H62" i="1" s="1"/>
  <c r="R161" i="1"/>
  <c r="S161" i="1" s="1"/>
  <c r="T161" i="1" s="1"/>
  <c r="G161" i="1"/>
  <c r="H161" i="1" s="1"/>
  <c r="M16" i="1"/>
  <c r="N16" i="1" s="1"/>
  <c r="M94" i="1"/>
  <c r="N94" i="1" s="1"/>
  <c r="G32" i="1"/>
  <c r="H32" i="1" s="1"/>
  <c r="G38" i="1"/>
  <c r="H38" i="1" s="1"/>
  <c r="S54" i="1"/>
  <c r="T54" i="1" s="1"/>
  <c r="G56" i="1"/>
  <c r="H56" i="1" s="1"/>
  <c r="M62" i="1"/>
  <c r="N62" i="1" s="1"/>
  <c r="G152" i="1"/>
  <c r="H152" i="1" s="1"/>
  <c r="M152" i="1"/>
  <c r="N152" i="1" s="1"/>
  <c r="M148" i="1"/>
  <c r="N148" i="1" s="1"/>
  <c r="G150" i="1"/>
  <c r="H150" i="1" s="1"/>
  <c r="R198" i="1"/>
  <c r="G198" i="1"/>
  <c r="H198" i="1" s="1"/>
  <c r="R197" i="1"/>
  <c r="S197" i="1" s="1"/>
  <c r="T197" i="1" s="1"/>
  <c r="G197" i="1"/>
  <c r="H197" i="1" s="1"/>
  <c r="R43" i="1"/>
  <c r="S43" i="1" s="1"/>
  <c r="T43" i="1" s="1"/>
  <c r="G43" i="1"/>
  <c r="H43" i="1" s="1"/>
  <c r="M32" i="1"/>
  <c r="N32" i="1" s="1"/>
  <c r="M24" i="1"/>
  <c r="N24" i="1" s="1"/>
  <c r="G16" i="1"/>
  <c r="H16" i="1" s="1"/>
  <c r="R37" i="1"/>
  <c r="S37" i="1" s="1"/>
  <c r="T37" i="1" s="1"/>
  <c r="G37" i="1"/>
  <c r="H37" i="1" s="1"/>
  <c r="M52" i="1"/>
  <c r="N52" i="1" s="1"/>
  <c r="G64" i="1"/>
  <c r="H64" i="1" s="1"/>
  <c r="S58" i="1"/>
  <c r="T58" i="1" s="1"/>
  <c r="V208" i="1"/>
  <c r="R95" i="1"/>
  <c r="S95" i="1" s="1"/>
  <c r="T95" i="1" s="1"/>
  <c r="U208" i="1"/>
  <c r="L208" i="1"/>
  <c r="F208" i="1"/>
  <c r="R19" i="1"/>
  <c r="S19" i="1" s="1"/>
  <c r="T19" i="1" s="1"/>
  <c r="R63" i="1"/>
  <c r="S63" i="1" s="1"/>
  <c r="T63" i="1" s="1"/>
  <c r="R26" i="1"/>
  <c r="R9" i="1"/>
  <c r="R64" i="1"/>
  <c r="R12" i="1"/>
  <c r="R52" i="1"/>
  <c r="R94" i="1"/>
  <c r="R56" i="1"/>
  <c r="R151" i="1"/>
  <c r="S151" i="1" s="1"/>
  <c r="T151" i="1" s="1"/>
  <c r="R99" i="1"/>
  <c r="S99" i="1" s="1"/>
  <c r="T99" i="1" s="1"/>
  <c r="R73" i="1"/>
  <c r="S73" i="1" s="1"/>
  <c r="T73" i="1" s="1"/>
  <c r="R103" i="1"/>
  <c r="S103" i="1" s="1"/>
  <c r="T103" i="1" s="1"/>
  <c r="R20" i="1"/>
  <c r="R21" i="1"/>
  <c r="S21" i="1" s="1"/>
  <c r="T21" i="1" s="1"/>
  <c r="R23" i="1"/>
  <c r="S23" i="1" s="1"/>
  <c r="T23" i="1" s="1"/>
  <c r="R144" i="1"/>
  <c r="R32" i="1"/>
  <c r="R75" i="1"/>
  <c r="S75" i="1" s="1"/>
  <c r="T75" i="1" s="1"/>
  <c r="R18" i="1"/>
  <c r="R92" i="1"/>
  <c r="R61" i="1"/>
  <c r="S61" i="1" s="1"/>
  <c r="T61" i="1" s="1"/>
  <c r="R65" i="1"/>
  <c r="S65" i="1" s="1"/>
  <c r="T65" i="1" s="1"/>
  <c r="R38" i="1"/>
  <c r="R22" i="1"/>
  <c r="R17" i="1"/>
  <c r="S17" i="1" s="1"/>
  <c r="T17" i="1" s="1"/>
  <c r="R39" i="1"/>
  <c r="S39" i="1" s="1"/>
  <c r="T39" i="1" s="1"/>
  <c r="R200" i="1"/>
  <c r="R16" i="1"/>
  <c r="R25" i="1"/>
  <c r="S25" i="1" s="1"/>
  <c r="T25" i="1" s="1"/>
  <c r="R93" i="1"/>
  <c r="S93" i="1" s="1"/>
  <c r="T93" i="1" s="1"/>
  <c r="R153" i="1"/>
  <c r="S153" i="1" s="1"/>
  <c r="T153" i="1" s="1"/>
  <c r="R143" i="1"/>
  <c r="S143" i="1" s="1"/>
  <c r="T143" i="1" s="1"/>
  <c r="R35" i="1"/>
  <c r="S35" i="1" s="1"/>
  <c r="T35" i="1" s="1"/>
  <c r="R27" i="1"/>
  <c r="S27" i="1" s="1"/>
  <c r="T27" i="1" s="1"/>
  <c r="R24" i="1"/>
  <c r="R149" i="1"/>
  <c r="S149" i="1" s="1"/>
  <c r="T149" i="1" s="1"/>
  <c r="R152" i="1"/>
  <c r="R150" i="1"/>
  <c r="R11" i="1"/>
  <c r="R115" i="1"/>
  <c r="S115" i="1" s="1"/>
  <c r="T115" i="1" s="1"/>
  <c r="R199" i="1"/>
  <c r="S199" i="1" s="1"/>
  <c r="T199" i="1" s="1"/>
  <c r="R148" i="1"/>
  <c r="F224" i="1" l="1"/>
  <c r="G213" i="1"/>
  <c r="H11" i="1"/>
  <c r="H216" i="1" s="1"/>
  <c r="G216" i="1"/>
  <c r="U224" i="1"/>
  <c r="N11" i="1"/>
  <c r="N216" i="1" s="1"/>
  <c r="M216" i="1"/>
  <c r="S11" i="1"/>
  <c r="R216" i="1"/>
  <c r="T10" i="1"/>
  <c r="T215" i="1" s="1"/>
  <c r="S215" i="1"/>
  <c r="N9" i="1"/>
  <c r="N213" i="1" s="1"/>
  <c r="M213" i="1"/>
  <c r="S9" i="1"/>
  <c r="R213" i="1"/>
  <c r="H9" i="1"/>
  <c r="H213" i="1" s="1"/>
  <c r="S24" i="1"/>
  <c r="T24" i="1" s="1"/>
  <c r="S200" i="1"/>
  <c r="T200" i="1" s="1"/>
  <c r="S38" i="1"/>
  <c r="T38" i="1" s="1"/>
  <c r="S18" i="1"/>
  <c r="T18" i="1" s="1"/>
  <c r="S94" i="1"/>
  <c r="T94" i="1" s="1"/>
  <c r="S62" i="1"/>
  <c r="T62" i="1" s="1"/>
  <c r="S150" i="1"/>
  <c r="T150" i="1" s="1"/>
  <c r="S198" i="1"/>
  <c r="T198" i="1" s="1"/>
  <c r="S116" i="1"/>
  <c r="T116" i="1" s="1"/>
  <c r="S32" i="1"/>
  <c r="T32" i="1" s="1"/>
  <c r="S12" i="1"/>
  <c r="T12" i="1" s="1"/>
  <c r="S16" i="1"/>
  <c r="T16" i="1" s="1"/>
  <c r="S22" i="1"/>
  <c r="T22" i="1" s="1"/>
  <c r="S92" i="1"/>
  <c r="T92" i="1" s="1"/>
  <c r="S144" i="1"/>
  <c r="T144" i="1" s="1"/>
  <c r="S56" i="1"/>
  <c r="T56" i="1" s="1"/>
  <c r="S64" i="1"/>
  <c r="T64" i="1" s="1"/>
  <c r="S190" i="1"/>
  <c r="T190" i="1" s="1"/>
  <c r="S148" i="1"/>
  <c r="T148" i="1" s="1"/>
  <c r="S52" i="1"/>
  <c r="T52" i="1" s="1"/>
  <c r="S26" i="1"/>
  <c r="T26" i="1" s="1"/>
  <c r="S152" i="1"/>
  <c r="T152" i="1" s="1"/>
  <c r="S20" i="1"/>
  <c r="T20" i="1" s="1"/>
  <c r="R208" i="1"/>
  <c r="M224" i="1" l="1"/>
  <c r="G224" i="1"/>
  <c r="N224" i="1"/>
  <c r="H224" i="1"/>
  <c r="R224" i="1"/>
  <c r="T11" i="1"/>
  <c r="T216" i="1" s="1"/>
  <c r="S216" i="1"/>
  <c r="T9" i="1"/>
  <c r="T213" i="1" s="1"/>
  <c r="S213" i="1"/>
  <c r="S224" i="1" l="1"/>
  <c r="T224" i="1"/>
</calcChain>
</file>

<file path=xl/comments1.xml><?xml version="1.0" encoding="utf-8"?>
<comments xmlns="http://schemas.openxmlformats.org/spreadsheetml/2006/main">
  <authors>
    <author>Автор</author>
  </authors>
  <commentList>
    <comment ref="S210" authorId="0">
      <text>
        <r>
          <rPr>
            <b/>
            <sz val="9"/>
            <color indexed="81"/>
            <rFont val="Tahoma"/>
            <family val="2"/>
            <charset val="204"/>
          </rPr>
          <t>Автор:
279805,42
20%</t>
        </r>
      </text>
    </comment>
  </commentList>
</comments>
</file>

<file path=xl/sharedStrings.xml><?xml version="1.0" encoding="utf-8"?>
<sst xmlns="http://schemas.openxmlformats.org/spreadsheetml/2006/main" count="2972" uniqueCount="357">
  <si>
    <t>№</t>
  </si>
  <si>
    <t>Адрес МКД</t>
  </si>
  <si>
    <t>Наименование района</t>
  </si>
  <si>
    <t>Наименование УО</t>
  </si>
  <si>
    <t>Сметная стоимость работ по минимальному перечню, руб.</t>
  </si>
  <si>
    <t>Сметная стоимость работ по дополнительному перечню, руб.</t>
  </si>
  <si>
    <t>Общая сметная стоимость работ по МКД, руб.</t>
  </si>
  <si>
    <t>Всего</t>
  </si>
  <si>
    <t>в том числе федеральный и краевой бюджет</t>
  </si>
  <si>
    <t>в том числе городской бюджет</t>
  </si>
  <si>
    <t>средства жителей</t>
  </si>
  <si>
    <t>ул. Карла Маркса, 21</t>
  </si>
  <si>
    <t>Центральный</t>
  </si>
  <si>
    <t>ООО УК «Жилищный трест»</t>
  </si>
  <si>
    <t>пр.60 лет СССР, 23</t>
  </si>
  <si>
    <t>Советский</t>
  </si>
  <si>
    <t>ООО УК "Новый город"</t>
  </si>
  <si>
    <t>пр. Свободный, 12</t>
  </si>
  <si>
    <t>Железнодорожный</t>
  </si>
  <si>
    <t>ООО УК "Жилищный Трест № 7</t>
  </si>
  <si>
    <t>ул. Ады Лебедевой, 31</t>
  </si>
  <si>
    <t>ул. Славы,11</t>
  </si>
  <si>
    <t>Красноярск, ул. Кутузова, 50</t>
  </si>
  <si>
    <t>Кировский</t>
  </si>
  <si>
    <t>УК "СуперСтрой"</t>
  </si>
  <si>
    <t>ул. Новосибирская, д. 35</t>
  </si>
  <si>
    <t>Октябрьский</t>
  </si>
  <si>
    <t>ТСЖ "Водолей"</t>
  </si>
  <si>
    <t>ул. Затонская, 4</t>
  </si>
  <si>
    <t>Свердловский</t>
  </si>
  <si>
    <t>ООО "ГУК "Жилфонд"</t>
  </si>
  <si>
    <t>ул. Судостроительная, 93</t>
  </si>
  <si>
    <t>ул. Джамбульская, д. 23</t>
  </si>
  <si>
    <t>ООО ГУК "Жилфонд"</t>
  </si>
  <si>
    <t>ул. Урицкого, 125</t>
  </si>
  <si>
    <t>ул. Ладо Кецховели, д. 71 "А"</t>
  </si>
  <si>
    <t>пр. Красноярский рабочий, 115</t>
  </si>
  <si>
    <t>пр. Красноярский рабочий, 147</t>
  </si>
  <si>
    <t>пр. Красноярский рабочий, 165а</t>
  </si>
  <si>
    <t>ул. 60 лет Октября, 108</t>
  </si>
  <si>
    <t>ул. 60 лет Октября, 110</t>
  </si>
  <si>
    <t>ул. 60 лет Октября, 112</t>
  </si>
  <si>
    <t>ул. 60 лет Октября, 18</t>
  </si>
  <si>
    <t>ул. Ключевская, 89</t>
  </si>
  <si>
    <t>ул. Кольцевая, 22</t>
  </si>
  <si>
    <t>ул. Кольцевая, 24</t>
  </si>
  <si>
    <t xml:space="preserve">ул. Свердловская, 35 </t>
  </si>
  <si>
    <t>пр. Красноярский рабочий, 161а</t>
  </si>
  <si>
    <t>ул. Дубровинского, 50</t>
  </si>
  <si>
    <t>ООО УК "Теремок"</t>
  </si>
  <si>
    <t>ул. Бограда, 26</t>
  </si>
  <si>
    <t>ООО УК «Весенний двор»</t>
  </si>
  <si>
    <t>ул. Инструментальная, д. 2</t>
  </si>
  <si>
    <t>Ленинский</t>
  </si>
  <si>
    <t>ООО УК "Павловский дворик"</t>
  </si>
  <si>
    <t>ул. Борисевича, д. 21</t>
  </si>
  <si>
    <t>ООО УК "Базис"</t>
  </si>
  <si>
    <t>Красноярск, ул. Щорса, 50</t>
  </si>
  <si>
    <t>ул. Менжинскогго, 12б</t>
  </si>
  <si>
    <t>ул. Красномосковская, 32</t>
  </si>
  <si>
    <t>Красноярск, ул. Семафорная, 273</t>
  </si>
  <si>
    <t>ул. Коломенская, д. 17</t>
  </si>
  <si>
    <t>Красноярск, ул. Щорса, 76</t>
  </si>
  <si>
    <t>ТСН "Мебельный"</t>
  </si>
  <si>
    <t>ул. Ключевская, 57</t>
  </si>
  <si>
    <t>МП "МУК Павобережная"</t>
  </si>
  <si>
    <t>ул. Ключевская, 59</t>
  </si>
  <si>
    <t>ул. Шевченко, 7</t>
  </si>
  <si>
    <t>ул. Коломенская, д. 24</t>
  </si>
  <si>
    <t>ул. Волгоградская, д. 15А</t>
  </si>
  <si>
    <t>Красноярск, ул. Академика Вавилова, 35</t>
  </si>
  <si>
    <t>ул. Воронова, д. 12</t>
  </si>
  <si>
    <t>ул. Краснодарская, д. 5</t>
  </si>
  <si>
    <t>ул. Тельмана, д. 30 а</t>
  </si>
  <si>
    <t>ул. Ферганская, 9</t>
  </si>
  <si>
    <t>ТСД "На Ферганской"</t>
  </si>
  <si>
    <t>ул. Первых Пионеров, 15</t>
  </si>
  <si>
    <t>МП МУК "Красноярская"</t>
  </si>
  <si>
    <t>ул. Калинина, 47</t>
  </si>
  <si>
    <t>ул. Железнодорожников, 32</t>
  </si>
  <si>
    <t>ООО УК "Меркурий"</t>
  </si>
  <si>
    <t>ул. Калинина, 47а</t>
  </si>
  <si>
    <t>Красноярск, ул. Кутузова, 91а</t>
  </si>
  <si>
    <t>ул.Декабристов, 4</t>
  </si>
  <si>
    <t>ул. Гусарова, д. 21</t>
  </si>
  <si>
    <t>ООО "КУЖФ "ЮСТАС"</t>
  </si>
  <si>
    <t>ул. Гусарова, д. 23</t>
  </si>
  <si>
    <t>Красноярск, Газеты Красноярский Рабочий проспект, 104</t>
  </si>
  <si>
    <t>ООО УК "Уютный дом"</t>
  </si>
  <si>
    <t>ул. Ладо Кецховели, д. 71 "Б"</t>
  </si>
  <si>
    <t>ул. Новая Заря, д. 2 "В"</t>
  </si>
  <si>
    <t>ул. Юшкова, д. 14"А"</t>
  </si>
  <si>
    <t>ул. Киренского, д. 27 "Б"</t>
  </si>
  <si>
    <t>Красноярск, ул. Кутузова, 91Б</t>
  </si>
  <si>
    <t>Красноярск, Газеты Красноярский Рабочий проспект, 122</t>
  </si>
  <si>
    <t>ул. Семафорная, 251</t>
  </si>
  <si>
    <t>ул. Свердловская,  25</t>
  </si>
  <si>
    <t>ул. Свердловская,  27</t>
  </si>
  <si>
    <t>ул. Карла Маркса, 19</t>
  </si>
  <si>
    <t>ул. Обороны, 2б</t>
  </si>
  <si>
    <t>ООО УК "Весенний двор"</t>
  </si>
  <si>
    <t>ул. Львовская, 33</t>
  </si>
  <si>
    <t>ул. Мичурина, 23</t>
  </si>
  <si>
    <t>ул. Мичурина, 18</t>
  </si>
  <si>
    <t>ул. Львовская, д. 19</t>
  </si>
  <si>
    <t>пр-т им. газеты "Красноярский рабочий", д. 62</t>
  </si>
  <si>
    <t>Красноярск, Газеты Красноярский Рабочий проспект, 71</t>
  </si>
  <si>
    <t>ул. Шевченко, д. 9</t>
  </si>
  <si>
    <t>Красноярск, ул. Академика Вавилова, 52</t>
  </si>
  <si>
    <t>пр. Металлургов, д. 30а</t>
  </si>
  <si>
    <t>ул. Краснодарская, д. 13б</t>
  </si>
  <si>
    <t>ул.Ульяновский, 2</t>
  </si>
  <si>
    <t>ООО  УК "ГарантЖКХ"</t>
  </si>
  <si>
    <t>ул. Дубровинского, 52а</t>
  </si>
  <si>
    <t>ул. Ползунова, д. 20</t>
  </si>
  <si>
    <t>ул. Северо-Енисейская, 44г</t>
  </si>
  <si>
    <t>ТСЖ "Дом На Каче"</t>
  </si>
  <si>
    <t>ул. Московская, д. 28</t>
  </si>
  <si>
    <t>пр. Свободный, 44</t>
  </si>
  <si>
    <t>ул. Московская, д. 26</t>
  </si>
  <si>
    <t>ул. Вильского, д. 12</t>
  </si>
  <si>
    <t>ул. Новая Заря, д. 1</t>
  </si>
  <si>
    <t>ул. Баумана, д. 22</t>
  </si>
  <si>
    <t>ул. Киренского, д. 25 "Б"</t>
  </si>
  <si>
    <t>ул. Юшкова, д. 38 "А"</t>
  </si>
  <si>
    <t>пр. Мира, 130</t>
  </si>
  <si>
    <t>ул. Крупской, д. 44</t>
  </si>
  <si>
    <t>МП "МУК Красноярская"</t>
  </si>
  <si>
    <t>ул. Гладкова, 8а</t>
  </si>
  <si>
    <t>ул. Саянская, 247</t>
  </si>
  <si>
    <t>ул. 60 лет Октября, 59</t>
  </si>
  <si>
    <t>ул. Судостроительная, 46</t>
  </si>
  <si>
    <t>пр. Мира, 7г</t>
  </si>
  <si>
    <t>ТСЖ "Строитель-2004"</t>
  </si>
  <si>
    <t>ул. Ленина, 43</t>
  </si>
  <si>
    <t>пр. Мира, 12</t>
  </si>
  <si>
    <t>Красноярск, ул. Щорса, 43</t>
  </si>
  <si>
    <t>ТСЖ "Школьный двор"</t>
  </si>
  <si>
    <t>ул. Волгоградская, д. 17а</t>
  </si>
  <si>
    <t>ООО УК "Павловский"</t>
  </si>
  <si>
    <t>пр-т им. газеты "Красноярский рабочий", 64</t>
  </si>
  <si>
    <t>ул. Шевченко, 5</t>
  </si>
  <si>
    <t>пр. Красноярский рабочий, 184</t>
  </si>
  <si>
    <t>ул. Чайковского, 1</t>
  </si>
  <si>
    <t>ул. Юности, 33</t>
  </si>
  <si>
    <t>ул. Юности, 26</t>
  </si>
  <si>
    <t>ул. Паровозная, 4А</t>
  </si>
  <si>
    <t>ул. Астраханская, д. 10</t>
  </si>
  <si>
    <t>ул. Ползунова, д. 9</t>
  </si>
  <si>
    <t>ул. Шевченко, д. 10</t>
  </si>
  <si>
    <t>ул. Астраханская, д. 11</t>
  </si>
  <si>
    <t>ул. Взлетная, 26</t>
  </si>
  <si>
    <t>ТСЖ "Старт"</t>
  </si>
  <si>
    <t xml:space="preserve">Красноярск, ул. Транзитная, 24 </t>
  </si>
  <si>
    <t>ул. Сергея Лазо, д. 14</t>
  </si>
  <si>
    <t>Красноярск, ул. Академика Вавилова, 52б</t>
  </si>
  <si>
    <t xml:space="preserve">Красноярск, ул. Семафорная, 399 </t>
  </si>
  <si>
    <t>ул. 9 Мая, 56а</t>
  </si>
  <si>
    <t>ООО УК "Радий"</t>
  </si>
  <si>
    <t>ул. 9 Мая, 39</t>
  </si>
  <si>
    <t>ул. П.Железняка,12</t>
  </si>
  <si>
    <t>пр. Металлургов, д. 13</t>
  </si>
  <si>
    <t>ул. Краснодарская, д. 13а</t>
  </si>
  <si>
    <t>ул. П.Железняка, д. 32</t>
  </si>
  <si>
    <t>ул. Устиновича, д. 1а</t>
  </si>
  <si>
    <t>пр. Металлургов, д. 45а</t>
  </si>
  <si>
    <t>пр. Молодежный, д. 8</t>
  </si>
  <si>
    <t>ул. Джамбульская, д. 19 в</t>
  </si>
  <si>
    <t>ул. Джамбульская, д. 22</t>
  </si>
  <si>
    <t>ул. Комарова, д. 8</t>
  </si>
  <si>
    <t>ул. Краснодарская, д. 2а</t>
  </si>
  <si>
    <t>пр. Ульяновский, д. 16</t>
  </si>
  <si>
    <t>ул. Николаева, д. 3</t>
  </si>
  <si>
    <t>ул.М.Залки,2</t>
  </si>
  <si>
    <t>ООО УК "Окраина"</t>
  </si>
  <si>
    <t>ул. Менжинского, 8</t>
  </si>
  <si>
    <t>ул. Железнодорожников, 22а</t>
  </si>
  <si>
    <t>ул. Урицкого, 98</t>
  </si>
  <si>
    <t>ул. Северо-Енисейская, 52</t>
  </si>
  <si>
    <t>ул. Железнодорожников, 26а</t>
  </si>
  <si>
    <t>ул. Паровозная, д. 9</t>
  </si>
  <si>
    <t>ул. Красномосковская, 60</t>
  </si>
  <si>
    <t>пр-т им.  Газеты "Красноярский рабочий", д. 52</t>
  </si>
  <si>
    <t>пр. Свободный, 40</t>
  </si>
  <si>
    <t>ул. Волгоградская, д. 13</t>
  </si>
  <si>
    <t xml:space="preserve">Красноярск, ул. Транзитная, 62 </t>
  </si>
  <si>
    <t>ООО УК "Жилком-24"</t>
  </si>
  <si>
    <t>Красноярск, ул. Транзитная, 60</t>
  </si>
  <si>
    <t>ул. 8 Марта, 18г</t>
  </si>
  <si>
    <t>ул. Баумана, 24</t>
  </si>
  <si>
    <t>пр. Свободный, 45</t>
  </si>
  <si>
    <t>Красноярск, ул. Алёши Тимошенкова, 193</t>
  </si>
  <si>
    <t xml:space="preserve">Красноярск, ул. Кутузова, 89а </t>
  </si>
  <si>
    <t>Красноярск, ул. Алёши Тимошенкова, 191</t>
  </si>
  <si>
    <t>Красноярск, ул. Алёши Тимошенкова, 195</t>
  </si>
  <si>
    <t>Красноярск, ул. Щорса, 56</t>
  </si>
  <si>
    <t>ул. Саянская, 245</t>
  </si>
  <si>
    <t>ул. Инструментальная, д. 7</t>
  </si>
  <si>
    <t>пр-т им. газеты "Красноярский рабочий", 50А</t>
  </si>
  <si>
    <t>ул. Юности, 35</t>
  </si>
  <si>
    <t>ул. Юности, д. 31</t>
  </si>
  <si>
    <t>ул. Амурская, д. 16</t>
  </si>
  <si>
    <t>ул. Свободная, д. 5б</t>
  </si>
  <si>
    <t>пр-т им. газеты "Красноярский рабочий", д. 48</t>
  </si>
  <si>
    <t>Красноярск, ул. Академика Вавилова, 52а</t>
  </si>
  <si>
    <t>ул. М.Залки,6</t>
  </si>
  <si>
    <t>ООО УК "Енисей"</t>
  </si>
  <si>
    <t>ул. 9 Мая, 58 б</t>
  </si>
  <si>
    <t>пр. Металлургов, д. 20а</t>
  </si>
  <si>
    <t>ул. Аэровокзальная, д. 8в</t>
  </si>
  <si>
    <t>ул. 9 Мая, д. 15</t>
  </si>
  <si>
    <t>ул. Новгородская, д. 6</t>
  </si>
  <si>
    <t>ул. Шумяцкого, д. 5</t>
  </si>
  <si>
    <t>пр. Металлургов, д. 1в</t>
  </si>
  <si>
    <t>ул. Воронова, д. 14/6</t>
  </si>
  <si>
    <t>ул. Джамбульская, д. 13 а</t>
  </si>
  <si>
    <t>ул. Малиновского, д. 1</t>
  </si>
  <si>
    <t>ул. Терешкова, 2</t>
  </si>
  <si>
    <t>ул. Ферганская, 8</t>
  </si>
  <si>
    <t>пр. Комсомольский, 5а</t>
  </si>
  <si>
    <t>ООО УК "Холмсервис"</t>
  </si>
  <si>
    <t>ул. Светлогорская, 23</t>
  </si>
  <si>
    <t>ТСЖ "Северянка"</t>
  </si>
  <si>
    <t>пер. Светлогорский,2</t>
  </si>
  <si>
    <t>ТСЖ "Желаем счастья"</t>
  </si>
  <si>
    <t>ул. Карла Маркса, 112а</t>
  </si>
  <si>
    <t>пр. Мира, 7</t>
  </si>
  <si>
    <t>ул. Мечникова, 10</t>
  </si>
  <si>
    <t>пр-т им.  Газеты "Красноярский рабочий", д. 50</t>
  </si>
  <si>
    <t>ул. Копылова, 44</t>
  </si>
  <si>
    <t>ул. Железнодорожников, 10</t>
  </si>
  <si>
    <t>пр. Свободный, 42</t>
  </si>
  <si>
    <t>ул. Бограда, 89</t>
  </si>
  <si>
    <t>ул. Тотмина, д. 15 "А"</t>
  </si>
  <si>
    <t>ул. Крупской, д. 46</t>
  </si>
  <si>
    <t>ул. Новая Заря, 31</t>
  </si>
  <si>
    <t>ул. Железнодорожников, 20б</t>
  </si>
  <si>
    <t>Красноярск, ул. Щорса, 69</t>
  </si>
  <si>
    <t>УК "Комфорт-про"</t>
  </si>
  <si>
    <t xml:space="preserve">Красноярск, ул. Щорса, 87 </t>
  </si>
  <si>
    <t>ул. Гусарова д. 19</t>
  </si>
  <si>
    <t xml:space="preserve">ул. Гусарова д. 17 </t>
  </si>
  <si>
    <t>ул. Гусарова, д. 20</t>
  </si>
  <si>
    <t>ул. 1-ая Хабаровская, д. 9</t>
  </si>
  <si>
    <t>ул. Юшкова, д. 28 "В"</t>
  </si>
  <si>
    <t xml:space="preserve">Красноярск, ул. Щорса, 52 </t>
  </si>
  <si>
    <t>Красноярск, Газеты Красноярский Рабочий проспект, 71а</t>
  </si>
  <si>
    <t xml:space="preserve">Красноярск, ул. Западная, 9 </t>
  </si>
  <si>
    <t xml:space="preserve">ул. Затонская, 2 </t>
  </si>
  <si>
    <t>ул. Измайлова, 5</t>
  </si>
  <si>
    <t>ул. Коломенская, д. 15</t>
  </si>
  <si>
    <t>ул. Крайняя, д. 14а</t>
  </si>
  <si>
    <t>ул. Спортивная, д. 188</t>
  </si>
  <si>
    <t>ул. Шевченко, д. 13</t>
  </si>
  <si>
    <t>пр. Молодежный, д. 4</t>
  </si>
  <si>
    <t>ул. Малиновского, д. 3</t>
  </si>
  <si>
    <t>ул. Л.Кецховели, 30</t>
  </si>
  <si>
    <t>ул. Копылова, 42</t>
  </si>
  <si>
    <t>Красноярск, ул. Западная, 8</t>
  </si>
  <si>
    <t>ул. Ленина, 122</t>
  </si>
  <si>
    <t>ул. Копылова, 66</t>
  </si>
  <si>
    <t>пр-т им.  Газеты "Красноярский рабочий", д. 37</t>
  </si>
  <si>
    <t>Красноярск, Газеты Красноярский Рабочий проспект, 154/1/2</t>
  </si>
  <si>
    <t>МП МУК "Правобережная"</t>
  </si>
  <si>
    <t>ул. Калинина, д. 80 "В"</t>
  </si>
  <si>
    <t>ул. Менжинского, д. 20</t>
  </si>
  <si>
    <t>ул. Новая Заря, д. 27</t>
  </si>
  <si>
    <t>ул. Горького, 53</t>
  </si>
  <si>
    <t>ООО УК "МОЙ ДОМ"</t>
  </si>
  <si>
    <t>ВСЕГО</t>
  </si>
  <si>
    <t>в том числе</t>
  </si>
  <si>
    <t>в том числе федеральный</t>
  </si>
  <si>
    <t>в том числе краевой</t>
  </si>
  <si>
    <t>Железнодорожный район</t>
  </si>
  <si>
    <t>резерв</t>
  </si>
  <si>
    <t>Кировский район</t>
  </si>
  <si>
    <t>Ленинский район</t>
  </si>
  <si>
    <t>Свердловский район</t>
  </si>
  <si>
    <t>Октябрьский район</t>
  </si>
  <si>
    <t>Советский район</t>
  </si>
  <si>
    <t>Центральный район</t>
  </si>
  <si>
    <t>Средства федерального бюджета</t>
  </si>
  <si>
    <t>Средства краевого бюджета</t>
  </si>
  <si>
    <t>Средства бюджета города</t>
  </si>
  <si>
    <t>Средства жителей</t>
  </si>
  <si>
    <t>Бюджетные средства, всего</t>
  </si>
  <si>
    <t>Утверждаю</t>
  </si>
  <si>
    <t>Первый заместитель Главы города -</t>
  </si>
  <si>
    <t>руководитель департамента городского хозяйства</t>
  </si>
  <si>
    <t>администрации города Красноярска</t>
  </si>
  <si>
    <t>_______________________ И.П. Титенков</t>
  </si>
  <si>
    <t>"____" __________________ 2017 года</t>
  </si>
  <si>
    <t>Титульный список многоквартирных домов по благоустройству дворовых территорий в 2017 году</t>
  </si>
  <si>
    <t>Е.А. Баршай</t>
  </si>
  <si>
    <t>Заместитель руководителя департамента по управлению жилищным фондом</t>
  </si>
  <si>
    <t>Заместитель руководителя департамента по финансово-экономическим вопросам</t>
  </si>
  <si>
    <t>Е.А. Заречнева</t>
  </si>
  <si>
    <t>экономия</t>
  </si>
  <si>
    <t>подготовлено смет на общую сумму</t>
  </si>
  <si>
    <r>
      <t xml:space="preserve">ВСЕГО ГОРОД КРАСНОЯРСК, </t>
    </r>
    <r>
      <rPr>
        <b/>
        <sz val="12"/>
        <rFont val="Times New Roman"/>
        <family val="1"/>
        <charset val="204"/>
      </rPr>
      <t>в том числе:</t>
    </r>
  </si>
  <si>
    <t>ООО УК "Жилищный Трест № 7"</t>
  </si>
  <si>
    <t>ул. Менжинского, 12б</t>
  </si>
  <si>
    <t>Количество дворов, шт.</t>
  </si>
  <si>
    <t>Белов Александр Павлович 221-91-06</t>
  </si>
  <si>
    <t>Жавнова Наталья Владимировна 273-02-74</t>
  </si>
  <si>
    <t>Супрун Сергей Анатольевич 265-25-49</t>
  </si>
  <si>
    <t>Колкова Людмила Дмитриевна 8-913-193-53-53</t>
  </si>
  <si>
    <t>Ярмоленко Татьяна Павловна 254-35-72</t>
  </si>
  <si>
    <t>Панова Галина Геннадьевна 223-55-25</t>
  </si>
  <si>
    <t>Бабанина Наталья Александровна 2800522</t>
  </si>
  <si>
    <t>Упит Екатерина Михайловна 209-42-54</t>
  </si>
  <si>
    <t>Бахтин Сергей Владимирович 2406436</t>
  </si>
  <si>
    <t>Солодянкин Валентин Аркадьевич +7(902) 923-05-01</t>
  </si>
  <si>
    <t>Еремеева Ольга Александровна 285-72-14</t>
  </si>
  <si>
    <t>Оберюхтин Сергей Владимирович 272-25-10</t>
  </si>
  <si>
    <t>Никитин Александр Владимирович 281-05-50</t>
  </si>
  <si>
    <t>Манаконова Марина Васильевна 202-66-11</t>
  </si>
  <si>
    <t>Супрунова Надежда Петровна, 265-35-95</t>
  </si>
  <si>
    <t>Веженкова Ольга Юрьевна 245-19-49</t>
  </si>
  <si>
    <t>Пахоруков Олег Ревович 220-92-10</t>
  </si>
  <si>
    <t>Головченко Сергей Сергеевич  295-53-61</t>
  </si>
  <si>
    <t>Вяткина Анастасия Михайловна 89080106513</t>
  </si>
  <si>
    <t>Вяткин Дмитрий Николаевич 292-63-42</t>
  </si>
  <si>
    <t>Разуваева Валентина Андреевна оф.254-12-17</t>
  </si>
  <si>
    <t>Бубенко Светлана Юрьевна 255-26-12</t>
  </si>
  <si>
    <t>Русин Виктор Владимирович 83912306215</t>
  </si>
  <si>
    <t xml:space="preserve">Молчанов Александр Сергеевич  </t>
  </si>
  <si>
    <t>Сидорова Ирина Ивановна 253-51-25</t>
  </si>
  <si>
    <t>Борсин Александр Архипович, 89059713587</t>
  </si>
  <si>
    <t>Михеева Людмила Павловна оф.2533372</t>
  </si>
  <si>
    <t>Савченко Александр Васильевич 8(391)228-99-05</t>
  </si>
  <si>
    <t>Чечеткина Лариса Викторовна 8 391 204 05 99</t>
  </si>
  <si>
    <t>Греб Сергей Густавович 2315411</t>
  </si>
  <si>
    <t>Зимарева Елена Владимировна 8 391 2918 036</t>
  </si>
  <si>
    <t>ООО "ПромСтрой"</t>
  </si>
  <si>
    <t>ООО "СибирьИнвест"</t>
  </si>
  <si>
    <t>ООО СПК "Сфера"</t>
  </si>
  <si>
    <t>ООО СК "Сибирь"</t>
  </si>
  <si>
    <t>ООО "ПромСтройИнвест"</t>
  </si>
  <si>
    <t>ООО БЭСТ Инвест</t>
  </si>
  <si>
    <t>МП ДРСП Свердловского р-на</t>
  </si>
  <si>
    <t>ФИО руководителя управляющей организации, контактный телефон</t>
  </si>
  <si>
    <t>Наименование подрядной организации</t>
  </si>
  <si>
    <t>ремонт дворового проезда</t>
  </si>
  <si>
    <t>установка детской площадки</t>
  </si>
  <si>
    <t>Минимальный перечень работ по благоустройству дворовых территорий</t>
  </si>
  <si>
    <t>Дополнительный перечень работ по благоустройству дворовых территорий</t>
  </si>
  <si>
    <t>Дата производственных работ</t>
  </si>
  <si>
    <t>Бабанина Наталья Александровна 280-05-22</t>
  </si>
  <si>
    <t>Молчанов Александр Сергеевич  253-44-73</t>
  </si>
  <si>
    <t>Вяткин Дмитрий Николаевич 204-06-05</t>
  </si>
  <si>
    <t>Галеева Ольга Анатольевна 293-88-72</t>
  </si>
  <si>
    <t>И.о. заместителя руководителя департамента городского хозяйства</t>
  </si>
  <si>
    <t>Е.В. Кяшкин</t>
  </si>
  <si>
    <t>ВСЕГО:</t>
  </si>
  <si>
    <t>Касицкий Валерий Владимирович</t>
  </si>
  <si>
    <t>265-82-70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</si>
</sst>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9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136">
    <xf numFmtId="0" fontId="0" fillId="0" borderId="0" xfId="0"/>
    <xf numFmtId="0" fontId="3" fillId="0" borderId="0" xfId="2" applyFont="1" applyFill="1" applyAlignment="1">
      <alignment wrapText="1"/>
    </xf>
    <xf numFmtId="4" fontId="4" fillId="3" borderId="5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wrapText="1"/>
    </xf>
    <xf numFmtId="0" fontId="7" fillId="0" borderId="5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vertical="center" wrapText="1"/>
    </xf>
    <xf numFmtId="0" fontId="8" fillId="0" borderId="0" xfId="2" applyFont="1" applyFill="1" applyAlignment="1">
      <alignment wrapText="1"/>
    </xf>
    <xf numFmtId="0" fontId="7" fillId="4" borderId="5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wrapText="1"/>
    </xf>
    <xf numFmtId="0" fontId="3" fillId="4" borderId="5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3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center" wrapText="1"/>
    </xf>
    <xf numFmtId="4" fontId="3" fillId="0" borderId="5" xfId="2" applyNumberFormat="1" applyFont="1" applyFill="1" applyBorder="1" applyAlignment="1">
      <alignment horizontal="right" vertical="center" wrapText="1"/>
    </xf>
    <xf numFmtId="0" fontId="3" fillId="0" borderId="5" xfId="2" applyFont="1" applyFill="1" applyBorder="1" applyAlignment="1">
      <alignment horizontal="right" vertical="center" wrapText="1"/>
    </xf>
    <xf numFmtId="2" fontId="3" fillId="0" borderId="5" xfId="2" applyNumberFormat="1" applyFont="1" applyFill="1" applyBorder="1" applyAlignment="1">
      <alignment horizontal="right" vertical="center" wrapText="1"/>
    </xf>
    <xf numFmtId="2" fontId="3" fillId="0" borderId="5" xfId="2" applyNumberFormat="1" applyFont="1" applyFill="1" applyBorder="1" applyAlignment="1">
      <alignment vertical="center" wrapText="1"/>
    </xf>
    <xf numFmtId="4" fontId="3" fillId="0" borderId="5" xfId="2" applyNumberFormat="1" applyFont="1" applyFill="1" applyBorder="1" applyAlignment="1">
      <alignment vertical="center" wrapText="1"/>
    </xf>
    <xf numFmtId="164" fontId="3" fillId="0" borderId="5" xfId="2" applyNumberFormat="1" applyFont="1" applyFill="1" applyBorder="1" applyAlignment="1">
      <alignment horizontal="right" vertical="center" wrapText="1"/>
    </xf>
    <xf numFmtId="0" fontId="3" fillId="4" borderId="5" xfId="2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horizontal="left" vertical="center" wrapText="1"/>
    </xf>
    <xf numFmtId="4" fontId="3" fillId="4" borderId="5" xfId="2" applyNumberFormat="1" applyFont="1" applyFill="1" applyBorder="1" applyAlignment="1">
      <alignment horizontal="right" vertical="center" wrapText="1"/>
    </xf>
    <xf numFmtId="0" fontId="3" fillId="4" borderId="5" xfId="2" applyFont="1" applyFill="1" applyBorder="1" applyAlignment="1">
      <alignment horizontal="right" vertical="center" wrapText="1"/>
    </xf>
    <xf numFmtId="2" fontId="3" fillId="4" borderId="5" xfId="2" applyNumberFormat="1" applyFont="1" applyFill="1" applyBorder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4" fontId="10" fillId="0" borderId="0" xfId="2" applyNumberFormat="1" applyFont="1" applyAlignment="1">
      <alignment horizontal="right" vertical="center" wrapText="1"/>
    </xf>
    <xf numFmtId="0" fontId="2" fillId="0" borderId="5" xfId="2" applyFont="1" applyBorder="1" applyAlignment="1">
      <alignment wrapText="1"/>
    </xf>
    <xf numFmtId="4" fontId="7" fillId="3" borderId="5" xfId="2" applyNumberFormat="1" applyFont="1" applyFill="1" applyBorder="1" applyAlignment="1">
      <alignment horizontal="center" vertical="center" wrapText="1"/>
    </xf>
    <xf numFmtId="4" fontId="2" fillId="0" borderId="5" xfId="2" applyNumberFormat="1" applyFont="1" applyBorder="1" applyAlignment="1">
      <alignment wrapText="1"/>
    </xf>
    <xf numFmtId="2" fontId="2" fillId="0" borderId="5" xfId="2" applyNumberFormat="1" applyFont="1" applyBorder="1" applyAlignment="1">
      <alignment wrapText="1"/>
    </xf>
    <xf numFmtId="0" fontId="12" fillId="0" borderId="5" xfId="2" applyFont="1" applyBorder="1" applyAlignment="1">
      <alignment wrapText="1"/>
    </xf>
    <xf numFmtId="4" fontId="12" fillId="0" borderId="5" xfId="2" applyNumberFormat="1" applyFont="1" applyBorder="1" applyAlignment="1">
      <alignment wrapText="1"/>
    </xf>
    <xf numFmtId="0" fontId="12" fillId="0" borderId="0" xfId="2" applyFont="1" applyAlignment="1">
      <alignment wrapText="1"/>
    </xf>
    <xf numFmtId="4" fontId="11" fillId="3" borderId="5" xfId="0" applyNumberFormat="1" applyFont="1" applyFill="1" applyBorder="1" applyAlignment="1">
      <alignment horizontal="right" vertical="center"/>
    </xf>
    <xf numFmtId="4" fontId="9" fillId="3" borderId="5" xfId="2" applyNumberFormat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11" fillId="3" borderId="5" xfId="2" applyNumberFormat="1" applyFont="1" applyFill="1" applyBorder="1" applyAlignment="1">
      <alignment horizontal="right" vertical="center" wrapText="1"/>
    </xf>
    <xf numFmtId="0" fontId="21" fillId="3" borderId="5" xfId="2" applyFont="1" applyFill="1" applyBorder="1" applyAlignment="1">
      <alignment horizontal="center" vertical="center" wrapText="1"/>
    </xf>
    <xf numFmtId="4" fontId="21" fillId="3" borderId="5" xfId="2" applyNumberFormat="1" applyFont="1" applyFill="1" applyBorder="1" applyAlignment="1">
      <alignment horizontal="right" vertical="center" wrapText="1"/>
    </xf>
    <xf numFmtId="0" fontId="11" fillId="3" borderId="5" xfId="2" applyFont="1" applyFill="1" applyBorder="1" applyAlignment="1">
      <alignment horizontal="left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left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vertical="center" wrapText="1"/>
    </xf>
    <xf numFmtId="0" fontId="17" fillId="3" borderId="5" xfId="0" applyFont="1" applyFill="1" applyBorder="1"/>
    <xf numFmtId="4" fontId="17" fillId="3" borderId="5" xfId="0" applyNumberFormat="1" applyFont="1" applyFill="1" applyBorder="1" applyAlignment="1">
      <alignment horizontal="right" vertical="center"/>
    </xf>
    <xf numFmtId="0" fontId="20" fillId="3" borderId="4" xfId="2" applyFont="1" applyFill="1" applyBorder="1" applyAlignment="1">
      <alignment horizontal="center" vertical="center" wrapText="1"/>
    </xf>
    <xf numFmtId="4" fontId="3" fillId="3" borderId="5" xfId="2" applyNumberFormat="1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4" fontId="3" fillId="3" borderId="5" xfId="2" applyNumberFormat="1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9" fillId="3" borderId="5" xfId="2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0" fillId="3" borderId="0" xfId="0" applyFill="1"/>
    <xf numFmtId="0" fontId="0" fillId="3" borderId="0" xfId="0" applyFont="1" applyFill="1"/>
    <xf numFmtId="0" fontId="16" fillId="3" borderId="0" xfId="0" applyFont="1" applyFill="1"/>
    <xf numFmtId="4" fontId="0" fillId="3" borderId="0" xfId="0" applyNumberFormat="1" applyFont="1" applyFill="1"/>
    <xf numFmtId="4" fontId="0" fillId="3" borderId="0" xfId="0" applyNumberFormat="1" applyFill="1"/>
    <xf numFmtId="0" fontId="3" fillId="3" borderId="0" xfId="2" applyFont="1" applyFill="1" applyAlignment="1">
      <alignment wrapText="1"/>
    </xf>
    <xf numFmtId="0" fontId="19" fillId="3" borderId="5" xfId="0" applyFont="1" applyFill="1" applyBorder="1" applyAlignment="1">
      <alignment horizontal="left" vertical="center" wrapText="1"/>
    </xf>
    <xf numFmtId="4" fontId="3" fillId="3" borderId="0" xfId="2" applyNumberFormat="1" applyFont="1" applyFill="1" applyAlignment="1">
      <alignment wrapText="1"/>
    </xf>
    <xf numFmtId="4" fontId="13" fillId="3" borderId="0" xfId="2" applyNumberFormat="1" applyFont="1" applyFill="1" applyAlignment="1">
      <alignment wrapText="1"/>
    </xf>
    <xf numFmtId="0" fontId="13" fillId="3" borderId="0" xfId="2" applyFont="1" applyFill="1" applyAlignment="1">
      <alignment wrapText="1"/>
    </xf>
    <xf numFmtId="0" fontId="14" fillId="3" borderId="0" xfId="0" applyFont="1" applyFill="1"/>
    <xf numFmtId="0" fontId="20" fillId="3" borderId="2" xfId="2" applyFont="1" applyFill="1" applyBorder="1" applyAlignment="1">
      <alignment vertical="center" wrapText="1"/>
    </xf>
    <xf numFmtId="0" fontId="20" fillId="3" borderId="3" xfId="2" applyFont="1" applyFill="1" applyBorder="1" applyAlignment="1">
      <alignment vertical="center" wrapText="1"/>
    </xf>
    <xf numFmtId="0" fontId="20" fillId="3" borderId="4" xfId="2" applyFont="1" applyFill="1" applyBorder="1" applyAlignment="1">
      <alignment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4" fontId="24" fillId="3" borderId="5" xfId="2" applyNumberFormat="1" applyFont="1" applyFill="1" applyBorder="1" applyAlignment="1">
      <alignment horizontal="right" vertical="center" wrapText="1"/>
    </xf>
    <xf numFmtId="4" fontId="26" fillId="3" borderId="5" xfId="2" applyNumberFormat="1" applyFont="1" applyFill="1" applyBorder="1" applyAlignment="1">
      <alignment horizontal="right" vertical="center" wrapText="1"/>
    </xf>
    <xf numFmtId="4" fontId="24" fillId="3" borderId="5" xfId="0" applyNumberFormat="1" applyFont="1" applyFill="1" applyBorder="1" applyAlignment="1">
      <alignment horizontal="right" vertical="center"/>
    </xf>
    <xf numFmtId="0" fontId="26" fillId="3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center" vertical="center"/>
    </xf>
    <xf numFmtId="0" fontId="23" fillId="3" borderId="5" xfId="2" applyFont="1" applyFill="1" applyBorder="1" applyAlignment="1">
      <alignment horizontal="left" vertical="center" wrapText="1"/>
    </xf>
    <xf numFmtId="0" fontId="25" fillId="3" borderId="5" xfId="2" applyFont="1" applyFill="1" applyBorder="1" applyAlignment="1">
      <alignment horizontal="center" vertical="center" wrapText="1"/>
    </xf>
    <xf numFmtId="0" fontId="23" fillId="3" borderId="5" xfId="2" applyFont="1" applyFill="1" applyBorder="1" applyAlignment="1">
      <alignment horizontal="center" vertical="center" wrapText="1"/>
    </xf>
    <xf numFmtId="0" fontId="23" fillId="3" borderId="5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/>
    </xf>
    <xf numFmtId="0" fontId="23" fillId="3" borderId="5" xfId="2" applyFont="1" applyFill="1" applyBorder="1" applyAlignment="1">
      <alignment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14" fontId="24" fillId="0" borderId="5" xfId="0" applyNumberFormat="1" applyFont="1" applyBorder="1" applyAlignment="1">
      <alignment horizontal="center" vertical="center"/>
    </xf>
    <xf numFmtId="14" fontId="24" fillId="0" borderId="5" xfId="0" applyNumberFormat="1" applyFont="1" applyBorder="1"/>
    <xf numFmtId="0" fontId="27" fillId="0" borderId="0" xfId="0" applyFont="1"/>
    <xf numFmtId="0" fontId="16" fillId="0" borderId="5" xfId="0" applyFont="1" applyBorder="1"/>
    <xf numFmtId="0" fontId="28" fillId="0" borderId="5" xfId="0" applyFont="1" applyBorder="1"/>
    <xf numFmtId="0" fontId="28" fillId="0" borderId="5" xfId="0" applyFont="1" applyBorder="1" applyAlignment="1">
      <alignment vertical="center"/>
    </xf>
    <xf numFmtId="4" fontId="28" fillId="0" borderId="5" xfId="0" applyNumberFormat="1" applyFont="1" applyBorder="1" applyAlignment="1">
      <alignment vertical="center"/>
    </xf>
    <xf numFmtId="0" fontId="23" fillId="0" borderId="0" xfId="0" applyFont="1"/>
    <xf numFmtId="4" fontId="4" fillId="3" borderId="2" xfId="2" applyNumberFormat="1" applyFont="1" applyFill="1" applyBorder="1" applyAlignment="1">
      <alignment horizontal="center" vertical="center" wrapText="1"/>
    </xf>
    <xf numFmtId="4" fontId="4" fillId="3" borderId="3" xfId="2" applyNumberFormat="1" applyFont="1" applyFill="1" applyBorder="1" applyAlignment="1">
      <alignment horizontal="center" vertical="center" wrapText="1"/>
    </xf>
    <xf numFmtId="4" fontId="4" fillId="3" borderId="4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4" fontId="3" fillId="3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4" fontId="3" fillId="3" borderId="8" xfId="2" applyNumberFormat="1" applyFont="1" applyFill="1" applyBorder="1" applyAlignment="1">
      <alignment horizontal="center" vertical="center" wrapText="1"/>
    </xf>
    <xf numFmtId="4" fontId="3" fillId="3" borderId="9" xfId="2" applyNumberFormat="1" applyFont="1" applyFill="1" applyBorder="1" applyAlignment="1">
      <alignment horizontal="center" vertical="center" wrapText="1"/>
    </xf>
    <xf numFmtId="4" fontId="3" fillId="3" borderId="10" xfId="2" applyNumberFormat="1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3" fillId="3" borderId="7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4" fontId="3" fillId="3" borderId="2" xfId="2" applyNumberFormat="1" applyFont="1" applyFill="1" applyBorder="1" applyAlignment="1">
      <alignment horizontal="center" vertical="center" wrapText="1"/>
    </xf>
    <xf numFmtId="4" fontId="3" fillId="3" borderId="3" xfId="2" applyNumberFormat="1" applyFont="1" applyFill="1" applyBorder="1" applyAlignment="1">
      <alignment horizontal="center" vertical="center" wrapText="1"/>
    </xf>
    <xf numFmtId="4" fontId="3" fillId="3" borderId="4" xfId="2" applyNumberFormat="1" applyFont="1" applyFill="1" applyBorder="1" applyAlignment="1">
      <alignment horizontal="center" vertical="center" wrapText="1"/>
    </xf>
  </cellXfs>
  <cellStyles count="4">
    <cellStyle name="Нейтральный" xfId="1" builtinId="28"/>
    <cellStyle name="Обычный" xfId="0" builtinId="0"/>
    <cellStyle name="Обычный 2 3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224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M67" sqref="M67"/>
    </sheetView>
  </sheetViews>
  <sheetFormatPr defaultColWidth="8.85546875" defaultRowHeight="12.75" x14ac:dyDescent="0.2"/>
  <cols>
    <col min="1" max="1" width="5.140625" style="14" bestFit="1" customWidth="1"/>
    <col min="2" max="2" width="21.7109375" style="14" customWidth="1"/>
    <col min="3" max="3" width="16.7109375" style="14" customWidth="1"/>
    <col min="4" max="4" width="22" style="14" customWidth="1"/>
    <col min="5" max="8" width="12.7109375" style="14" customWidth="1"/>
    <col min="9" max="9" width="11.7109375" style="14" customWidth="1"/>
    <col min="10" max="14" width="12.7109375" style="14" customWidth="1"/>
    <col min="15" max="15" width="10.28515625" style="14" customWidth="1"/>
    <col min="16" max="16" width="12.85546875" style="14" customWidth="1"/>
    <col min="17" max="17" width="13.28515625" style="14" customWidth="1"/>
    <col min="18" max="20" width="13.140625" style="14" customWidth="1"/>
    <col min="21" max="21" width="12.85546875" style="14" customWidth="1"/>
    <col min="22" max="22" width="12" style="14" customWidth="1"/>
    <col min="23" max="16384" width="8.85546875" style="14"/>
  </cols>
  <sheetData>
    <row r="1" spans="1:22" s="1" customFormat="1" ht="46.5" customHeight="1" x14ac:dyDescent="0.25">
      <c r="A1" s="110" t="s">
        <v>0</v>
      </c>
      <c r="B1" s="112" t="s">
        <v>1</v>
      </c>
      <c r="C1" s="114" t="s">
        <v>2</v>
      </c>
      <c r="D1" s="112" t="s">
        <v>3</v>
      </c>
      <c r="E1" s="107" t="s">
        <v>4</v>
      </c>
      <c r="F1" s="108"/>
      <c r="G1" s="108"/>
      <c r="H1" s="108"/>
      <c r="I1" s="108"/>
      <c r="J1" s="109"/>
      <c r="K1" s="107" t="s">
        <v>5</v>
      </c>
      <c r="L1" s="108"/>
      <c r="M1" s="108"/>
      <c r="N1" s="108"/>
      <c r="O1" s="108"/>
      <c r="P1" s="109"/>
      <c r="Q1" s="107" t="s">
        <v>6</v>
      </c>
      <c r="R1" s="108"/>
      <c r="S1" s="108"/>
      <c r="T1" s="108"/>
      <c r="U1" s="108"/>
      <c r="V1" s="109"/>
    </row>
    <row r="2" spans="1:22" s="1" customFormat="1" ht="85.5" x14ac:dyDescent="0.25">
      <c r="A2" s="111"/>
      <c r="B2" s="113"/>
      <c r="C2" s="115"/>
      <c r="D2" s="113"/>
      <c r="E2" s="2" t="s">
        <v>7</v>
      </c>
      <c r="F2" s="2" t="s">
        <v>8</v>
      </c>
      <c r="G2" s="34" t="s">
        <v>271</v>
      </c>
      <c r="H2" s="34" t="s">
        <v>272</v>
      </c>
      <c r="I2" s="2" t="s">
        <v>9</v>
      </c>
      <c r="J2" s="2" t="s">
        <v>10</v>
      </c>
      <c r="K2" s="2" t="s">
        <v>7</v>
      </c>
      <c r="L2" s="2" t="s">
        <v>8</v>
      </c>
      <c r="M2" s="34" t="s">
        <v>271</v>
      </c>
      <c r="N2" s="34" t="s">
        <v>272</v>
      </c>
      <c r="O2" s="2" t="s">
        <v>9</v>
      </c>
      <c r="P2" s="2" t="s">
        <v>10</v>
      </c>
      <c r="Q2" s="2" t="s">
        <v>7</v>
      </c>
      <c r="R2" s="2" t="s">
        <v>8</v>
      </c>
      <c r="S2" s="34" t="s">
        <v>271</v>
      </c>
      <c r="T2" s="34" t="s">
        <v>272</v>
      </c>
      <c r="U2" s="2" t="s">
        <v>9</v>
      </c>
      <c r="V2" s="2" t="s">
        <v>10</v>
      </c>
    </row>
    <row r="3" spans="1:22" s="3" customFormat="1" ht="15.75" x14ac:dyDescent="0.25">
      <c r="A3" s="15">
        <v>1</v>
      </c>
      <c r="B3" s="15">
        <v>2</v>
      </c>
      <c r="C3" s="16">
        <v>3</v>
      </c>
      <c r="D3" s="15">
        <v>5</v>
      </c>
      <c r="E3" s="17">
        <v>34</v>
      </c>
      <c r="F3" s="17">
        <v>35</v>
      </c>
      <c r="G3" s="17"/>
      <c r="H3" s="17"/>
      <c r="I3" s="17">
        <v>36</v>
      </c>
      <c r="J3" s="17">
        <v>37</v>
      </c>
      <c r="K3" s="17">
        <v>38</v>
      </c>
      <c r="L3" s="17">
        <v>39</v>
      </c>
      <c r="M3" s="17"/>
      <c r="N3" s="17"/>
      <c r="O3" s="17">
        <v>40</v>
      </c>
      <c r="P3" s="17">
        <v>41</v>
      </c>
      <c r="Q3" s="17">
        <v>42</v>
      </c>
      <c r="R3" s="17">
        <v>43</v>
      </c>
      <c r="S3" s="17"/>
      <c r="T3" s="17"/>
      <c r="U3" s="17">
        <v>44</v>
      </c>
      <c r="V3" s="17">
        <v>45</v>
      </c>
    </row>
    <row r="4" spans="1:22" s="3" customFormat="1" ht="30" x14ac:dyDescent="0.25">
      <c r="A4" s="18">
        <v>1</v>
      </c>
      <c r="B4" s="19" t="s">
        <v>11</v>
      </c>
      <c r="C4" s="4" t="s">
        <v>12</v>
      </c>
      <c r="D4" s="18" t="s">
        <v>13</v>
      </c>
      <c r="E4" s="20">
        <v>2591112.44</v>
      </c>
      <c r="F4" s="20">
        <v>2141076.2400000002</v>
      </c>
      <c r="G4" s="20">
        <f t="shared" ref="G4:G5" si="0">F4*0.59</f>
        <v>1263234.9816000001</v>
      </c>
      <c r="H4" s="20">
        <f t="shared" ref="H4:H5" si="1">F4-G4</f>
        <v>877841.25840000017</v>
      </c>
      <c r="I4" s="20">
        <v>359347.26</v>
      </c>
      <c r="J4" s="20">
        <v>90688.94</v>
      </c>
      <c r="K4" s="20">
        <v>720246.04</v>
      </c>
      <c r="L4" s="20">
        <v>400684</v>
      </c>
      <c r="M4" s="20">
        <f t="shared" ref="M4:M67" si="2">L4*0.59</f>
        <v>236403.56</v>
      </c>
      <c r="N4" s="20">
        <f>L4-M4</f>
        <v>164280.44</v>
      </c>
      <c r="O4" s="20">
        <v>99887</v>
      </c>
      <c r="P4" s="20">
        <v>219675.04</v>
      </c>
      <c r="Q4" s="20">
        <f t="shared" ref="Q4:Q67" si="3">E4+K4</f>
        <v>3311358.48</v>
      </c>
      <c r="R4" s="20">
        <f t="shared" ref="R4:R67" si="4">F4+L4</f>
        <v>2541760.2400000002</v>
      </c>
      <c r="S4" s="20">
        <f t="shared" ref="S4:S67" si="5">R4*0.59</f>
        <v>1499638.5416000001</v>
      </c>
      <c r="T4" s="20">
        <f>R4-S4</f>
        <v>1042121.6984000001</v>
      </c>
      <c r="U4" s="20">
        <f t="shared" ref="U4:U35" si="6">I4+O4</f>
        <v>459234.26</v>
      </c>
      <c r="V4" s="20">
        <f t="shared" ref="V4:V35" si="7">J4+P4</f>
        <v>310363.98</v>
      </c>
    </row>
    <row r="5" spans="1:22" s="5" customFormat="1" ht="30" hidden="1" x14ac:dyDescent="0.25">
      <c r="A5" s="18">
        <v>2</v>
      </c>
      <c r="B5" s="8" t="s">
        <v>14</v>
      </c>
      <c r="C5" s="4" t="s">
        <v>15</v>
      </c>
      <c r="D5" s="18" t="s">
        <v>16</v>
      </c>
      <c r="E5" s="20">
        <v>1035074.76</v>
      </c>
      <c r="F5" s="20">
        <v>962939.92025882169</v>
      </c>
      <c r="G5" s="20">
        <f t="shared" si="0"/>
        <v>568134.55295270472</v>
      </c>
      <c r="H5" s="20">
        <f t="shared" si="1"/>
        <v>394805.36730611697</v>
      </c>
      <c r="I5" s="20">
        <v>15205.729741178353</v>
      </c>
      <c r="J5" s="20">
        <v>56929.11</v>
      </c>
      <c r="K5" s="20">
        <v>1853287.94</v>
      </c>
      <c r="L5" s="20">
        <v>1436871.8080118503</v>
      </c>
      <c r="M5" s="20">
        <f t="shared" si="2"/>
        <v>847754.3667269916</v>
      </c>
      <c r="N5" s="20">
        <f t="shared" ref="N5:N67" si="8">L5-M5</f>
        <v>589117.44128485874</v>
      </c>
      <c r="O5" s="20">
        <v>27225.661988149688</v>
      </c>
      <c r="P5" s="20">
        <v>389190.47</v>
      </c>
      <c r="Q5" s="20">
        <f t="shared" si="3"/>
        <v>2888362.7</v>
      </c>
      <c r="R5" s="20">
        <f t="shared" si="4"/>
        <v>2399811.7282706723</v>
      </c>
      <c r="S5" s="20">
        <f t="shared" si="5"/>
        <v>1415888.9196796967</v>
      </c>
      <c r="T5" s="20">
        <f t="shared" ref="T5:T68" si="9">R5-S5</f>
        <v>983922.80859097559</v>
      </c>
      <c r="U5" s="20">
        <f t="shared" si="6"/>
        <v>42431.391729328039</v>
      </c>
      <c r="V5" s="20">
        <f t="shared" si="7"/>
        <v>446119.57999999996</v>
      </c>
    </row>
    <row r="6" spans="1:22" s="5" customFormat="1" ht="30" hidden="1" x14ac:dyDescent="0.25">
      <c r="A6" s="18">
        <v>3</v>
      </c>
      <c r="B6" s="19" t="s">
        <v>17</v>
      </c>
      <c r="C6" s="4" t="s">
        <v>18</v>
      </c>
      <c r="D6" s="18" t="s">
        <v>19</v>
      </c>
      <c r="E6" s="20">
        <v>1969560.34</v>
      </c>
      <c r="F6" s="20">
        <v>1783592.6682755321</v>
      </c>
      <c r="G6" s="20">
        <f>F6*0.59</f>
        <v>1052319.6742825639</v>
      </c>
      <c r="H6" s="20">
        <f>F6-G6</f>
        <v>731272.99399296823</v>
      </c>
      <c r="I6" s="20">
        <v>85520.094384468044</v>
      </c>
      <c r="J6" s="20">
        <v>100447.57734</v>
      </c>
      <c r="K6" s="20">
        <v>1011065.38</v>
      </c>
      <c r="L6" s="20">
        <v>754840.27537516574</v>
      </c>
      <c r="M6" s="20">
        <f t="shared" si="2"/>
        <v>445355.76247134776</v>
      </c>
      <c r="N6" s="20">
        <f t="shared" si="8"/>
        <v>309484.51290381799</v>
      </c>
      <c r="O6" s="20">
        <v>43901.374824834282</v>
      </c>
      <c r="P6" s="20">
        <v>212323.7298</v>
      </c>
      <c r="Q6" s="20">
        <f t="shared" si="3"/>
        <v>2980625.72</v>
      </c>
      <c r="R6" s="20">
        <f t="shared" si="4"/>
        <v>2538432.9436506978</v>
      </c>
      <c r="S6" s="20">
        <f t="shared" si="5"/>
        <v>1497675.4367539117</v>
      </c>
      <c r="T6" s="20">
        <f t="shared" si="9"/>
        <v>1040757.5068967862</v>
      </c>
      <c r="U6" s="20">
        <f t="shared" si="6"/>
        <v>129421.46920930233</v>
      </c>
      <c r="V6" s="20">
        <f t="shared" si="7"/>
        <v>312771.30713999999</v>
      </c>
    </row>
    <row r="7" spans="1:22" s="3" customFormat="1" ht="30" x14ac:dyDescent="0.25">
      <c r="A7" s="18">
        <v>4</v>
      </c>
      <c r="B7" s="19" t="s">
        <v>20</v>
      </c>
      <c r="C7" s="4" t="s">
        <v>12</v>
      </c>
      <c r="D7" s="18" t="s">
        <v>13</v>
      </c>
      <c r="E7" s="20">
        <v>2931084.69</v>
      </c>
      <c r="F7" s="20">
        <v>2422000.58</v>
      </c>
      <c r="G7" s="20">
        <f t="shared" ref="G7:G70" si="10">F7*0.59</f>
        <v>1428980.3422000001</v>
      </c>
      <c r="H7" s="20">
        <f t="shared" ref="H7:H70" si="11">F7-G7</f>
        <v>993020.2378</v>
      </c>
      <c r="I7" s="20">
        <v>406496.15</v>
      </c>
      <c r="J7" s="20">
        <v>102587.96</v>
      </c>
      <c r="K7" s="20">
        <v>0</v>
      </c>
      <c r="L7" s="20">
        <v>0</v>
      </c>
      <c r="M7" s="20">
        <f t="shared" si="2"/>
        <v>0</v>
      </c>
      <c r="N7" s="20">
        <f t="shared" si="8"/>
        <v>0</v>
      </c>
      <c r="O7" s="20">
        <v>0</v>
      </c>
      <c r="P7" s="20">
        <v>0</v>
      </c>
      <c r="Q7" s="20">
        <f t="shared" si="3"/>
        <v>2931084.69</v>
      </c>
      <c r="R7" s="20">
        <f t="shared" si="4"/>
        <v>2422000.58</v>
      </c>
      <c r="S7" s="20">
        <f t="shared" si="5"/>
        <v>1428980.3422000001</v>
      </c>
      <c r="T7" s="20">
        <f t="shared" si="9"/>
        <v>993020.2378</v>
      </c>
      <c r="U7" s="20">
        <f t="shared" si="6"/>
        <v>406496.15</v>
      </c>
      <c r="V7" s="20">
        <f t="shared" si="7"/>
        <v>102587.96</v>
      </c>
    </row>
    <row r="8" spans="1:22" s="3" customFormat="1" ht="30" hidden="1" x14ac:dyDescent="0.25">
      <c r="A8" s="18">
        <v>5</v>
      </c>
      <c r="B8" s="8" t="s">
        <v>21</v>
      </c>
      <c r="C8" s="4" t="s">
        <v>15</v>
      </c>
      <c r="D8" s="18" t="s">
        <v>16</v>
      </c>
      <c r="E8" s="20">
        <v>1634787.34</v>
      </c>
      <c r="F8" s="20">
        <v>1520858.2534723294</v>
      </c>
      <c r="G8" s="20">
        <f t="shared" si="10"/>
        <v>897306.36954867432</v>
      </c>
      <c r="H8" s="20">
        <f t="shared" si="11"/>
        <v>623551.88392365503</v>
      </c>
      <c r="I8" s="20">
        <v>24015.786527670571</v>
      </c>
      <c r="J8" s="20">
        <v>89913.3</v>
      </c>
      <c r="K8" s="20">
        <v>777269.54</v>
      </c>
      <c r="L8" s="20">
        <v>750305.69807160995</v>
      </c>
      <c r="M8" s="20">
        <f t="shared" si="2"/>
        <v>442680.36186224985</v>
      </c>
      <c r="N8" s="20">
        <f t="shared" si="8"/>
        <v>307625.3362093601</v>
      </c>
      <c r="O8" s="20">
        <v>11418.451128390008</v>
      </c>
      <c r="P8" s="20">
        <v>15545.390800000001</v>
      </c>
      <c r="Q8" s="20">
        <f t="shared" si="3"/>
        <v>2412056.88</v>
      </c>
      <c r="R8" s="20">
        <f t="shared" si="4"/>
        <v>2271163.9515439393</v>
      </c>
      <c r="S8" s="20">
        <f t="shared" si="5"/>
        <v>1339986.7314109241</v>
      </c>
      <c r="T8" s="20">
        <f t="shared" si="9"/>
        <v>931177.22013301519</v>
      </c>
      <c r="U8" s="20">
        <f t="shared" si="6"/>
        <v>35434.237656060577</v>
      </c>
      <c r="V8" s="20">
        <f t="shared" si="7"/>
        <v>105458.69080000001</v>
      </c>
    </row>
    <row r="9" spans="1:22" s="5" customFormat="1" ht="30" hidden="1" x14ac:dyDescent="0.25">
      <c r="A9" s="18">
        <v>6</v>
      </c>
      <c r="B9" s="19" t="s">
        <v>22</v>
      </c>
      <c r="C9" s="4" t="s">
        <v>23</v>
      </c>
      <c r="D9" s="18" t="s">
        <v>24</v>
      </c>
      <c r="E9" s="21">
        <v>1754222.68</v>
      </c>
      <c r="F9" s="22">
        <f>E9-I9-J9</f>
        <v>1640640.8568803761</v>
      </c>
      <c r="G9" s="20">
        <f t="shared" si="10"/>
        <v>967978.10555942182</v>
      </c>
      <c r="H9" s="20">
        <f t="shared" si="11"/>
        <v>672662.7513209543</v>
      </c>
      <c r="I9" s="22">
        <f>E9*2.97476653987986%</f>
        <v>52184.029319623747</v>
      </c>
      <c r="J9" s="22">
        <f>E9*3.5%</f>
        <v>61397.793800000007</v>
      </c>
      <c r="K9" s="20">
        <v>321126.64</v>
      </c>
      <c r="L9" s="22">
        <f>K9-O9-P9</f>
        <v>245742.91096263955</v>
      </c>
      <c r="M9" s="20">
        <f t="shared" si="2"/>
        <v>144988.31746795733</v>
      </c>
      <c r="N9" s="20">
        <f t="shared" si="8"/>
        <v>100754.59349468222</v>
      </c>
      <c r="O9" s="22">
        <f>K9*2.97476653987986%</f>
        <v>9552.7678373604558</v>
      </c>
      <c r="P9" s="22">
        <f>K9*20.5%</f>
        <v>65830.961200000005</v>
      </c>
      <c r="Q9" s="20">
        <f t="shared" si="3"/>
        <v>2075349.3199999998</v>
      </c>
      <c r="R9" s="20">
        <f t="shared" si="4"/>
        <v>1886383.7678430157</v>
      </c>
      <c r="S9" s="20">
        <f t="shared" si="5"/>
        <v>1112966.4230273792</v>
      </c>
      <c r="T9" s="20">
        <f t="shared" si="9"/>
        <v>773417.34481563652</v>
      </c>
      <c r="U9" s="20">
        <f t="shared" si="6"/>
        <v>61736.797156984205</v>
      </c>
      <c r="V9" s="20">
        <f t="shared" si="7"/>
        <v>127228.755</v>
      </c>
    </row>
    <row r="10" spans="1:22" s="3" customFormat="1" ht="30" hidden="1" x14ac:dyDescent="0.25">
      <c r="A10" s="18">
        <v>7</v>
      </c>
      <c r="B10" s="19" t="s">
        <v>25</v>
      </c>
      <c r="C10" s="4" t="s">
        <v>26</v>
      </c>
      <c r="D10" s="18" t="s">
        <v>27</v>
      </c>
      <c r="E10" s="20">
        <v>2431998.9</v>
      </c>
      <c r="F10" s="20">
        <f>E10-I10-J10</f>
        <v>2219442.2000000002</v>
      </c>
      <c r="G10" s="20">
        <f t="shared" si="10"/>
        <v>1309470.898</v>
      </c>
      <c r="H10" s="20">
        <f t="shared" si="11"/>
        <v>909971.30200000014</v>
      </c>
      <c r="I10" s="20">
        <v>88524.76</v>
      </c>
      <c r="J10" s="20">
        <v>124031.94</v>
      </c>
      <c r="K10" s="20">
        <v>0</v>
      </c>
      <c r="L10" s="20">
        <v>0</v>
      </c>
      <c r="M10" s="20">
        <f t="shared" si="2"/>
        <v>0</v>
      </c>
      <c r="N10" s="20">
        <f t="shared" si="8"/>
        <v>0</v>
      </c>
      <c r="O10" s="20">
        <v>0</v>
      </c>
      <c r="P10" s="20">
        <v>0</v>
      </c>
      <c r="Q10" s="20">
        <f t="shared" si="3"/>
        <v>2431998.9</v>
      </c>
      <c r="R10" s="20">
        <f t="shared" si="4"/>
        <v>2219442.2000000002</v>
      </c>
      <c r="S10" s="20">
        <f t="shared" si="5"/>
        <v>1309470.898</v>
      </c>
      <c r="T10" s="20">
        <f t="shared" si="9"/>
        <v>909971.30200000014</v>
      </c>
      <c r="U10" s="20">
        <f t="shared" si="6"/>
        <v>88524.76</v>
      </c>
      <c r="V10" s="20">
        <f t="shared" si="7"/>
        <v>124031.94</v>
      </c>
    </row>
    <row r="11" spans="1:22" s="3" customFormat="1" ht="30" hidden="1" x14ac:dyDescent="0.25">
      <c r="A11" s="18">
        <v>8</v>
      </c>
      <c r="B11" s="8" t="s">
        <v>28</v>
      </c>
      <c r="C11" s="4" t="s">
        <v>29</v>
      </c>
      <c r="D11" s="18" t="s">
        <v>30</v>
      </c>
      <c r="E11" s="23">
        <v>3089880.83</v>
      </c>
      <c r="F11" s="20">
        <f>E11-I11-J11</f>
        <v>2924915.7876421167</v>
      </c>
      <c r="G11" s="20">
        <f t="shared" si="10"/>
        <v>1725700.3147088487</v>
      </c>
      <c r="H11" s="20">
        <f t="shared" si="11"/>
        <v>1199215.4729332679</v>
      </c>
      <c r="I11" s="20">
        <f>E11*0.0183888041105726</f>
        <v>56819.213307883481</v>
      </c>
      <c r="J11" s="20">
        <f>E11*0.035</f>
        <v>108145.82905000001</v>
      </c>
      <c r="K11" s="20">
        <v>0</v>
      </c>
      <c r="L11" s="20">
        <f>K11-O11-P11</f>
        <v>0</v>
      </c>
      <c r="M11" s="20">
        <f t="shared" si="2"/>
        <v>0</v>
      </c>
      <c r="N11" s="20">
        <f t="shared" si="8"/>
        <v>0</v>
      </c>
      <c r="O11" s="20">
        <f>K11*0.018388552481436</f>
        <v>0</v>
      </c>
      <c r="P11" s="20">
        <f>K11*0.205</f>
        <v>0</v>
      </c>
      <c r="Q11" s="20">
        <f t="shared" si="3"/>
        <v>3089880.83</v>
      </c>
      <c r="R11" s="20">
        <f t="shared" si="4"/>
        <v>2924915.7876421167</v>
      </c>
      <c r="S11" s="20">
        <f t="shared" si="5"/>
        <v>1725700.3147088487</v>
      </c>
      <c r="T11" s="20">
        <f t="shared" si="9"/>
        <v>1199215.4729332679</v>
      </c>
      <c r="U11" s="20">
        <f t="shared" si="6"/>
        <v>56819.213307883481</v>
      </c>
      <c r="V11" s="20">
        <f t="shared" si="7"/>
        <v>108145.82905000001</v>
      </c>
    </row>
    <row r="12" spans="1:22" s="3" customFormat="1" ht="30" hidden="1" x14ac:dyDescent="0.25">
      <c r="A12" s="18">
        <v>9</v>
      </c>
      <c r="B12" s="8" t="s">
        <v>31</v>
      </c>
      <c r="C12" s="4" t="s">
        <v>29</v>
      </c>
      <c r="D12" s="18" t="s">
        <v>30</v>
      </c>
      <c r="E12" s="23">
        <v>2081221.08</v>
      </c>
      <c r="F12" s="20">
        <f>E12-I12-J12</f>
        <v>1970107.1754490857</v>
      </c>
      <c r="G12" s="20">
        <f t="shared" si="10"/>
        <v>1162363.2335149604</v>
      </c>
      <c r="H12" s="20">
        <f t="shared" si="11"/>
        <v>807743.94193412527</v>
      </c>
      <c r="I12" s="20">
        <f>E12*0.0183888041105726</f>
        <v>38271.166750914352</v>
      </c>
      <c r="J12" s="20">
        <f>E12*0.035</f>
        <v>72842.737800000003</v>
      </c>
      <c r="K12" s="24">
        <v>1740017.36</v>
      </c>
      <c r="L12" s="20">
        <f>K12-O12-P12</f>
        <v>1351317.4006570303</v>
      </c>
      <c r="M12" s="20">
        <f t="shared" si="2"/>
        <v>797277.26638764783</v>
      </c>
      <c r="N12" s="20">
        <f t="shared" si="8"/>
        <v>554040.13426938246</v>
      </c>
      <c r="O12" s="20">
        <f>K12*0.018388552481436</f>
        <v>31996.400542969721</v>
      </c>
      <c r="P12" s="20">
        <f>K12*0.205</f>
        <v>356703.5588</v>
      </c>
      <c r="Q12" s="20">
        <f t="shared" si="3"/>
        <v>3821238.4400000004</v>
      </c>
      <c r="R12" s="20">
        <f t="shared" si="4"/>
        <v>3321424.5761061162</v>
      </c>
      <c r="S12" s="20">
        <f t="shared" si="5"/>
        <v>1959640.4999026083</v>
      </c>
      <c r="T12" s="20">
        <f t="shared" si="9"/>
        <v>1361784.0762035078</v>
      </c>
      <c r="U12" s="20">
        <f t="shared" si="6"/>
        <v>70267.567293884073</v>
      </c>
      <c r="V12" s="20">
        <f t="shared" si="7"/>
        <v>429546.2966</v>
      </c>
    </row>
    <row r="13" spans="1:22" s="3" customFormat="1" ht="30" hidden="1" x14ac:dyDescent="0.25">
      <c r="A13" s="18">
        <v>10</v>
      </c>
      <c r="B13" s="8" t="s">
        <v>32</v>
      </c>
      <c r="C13" s="4" t="s">
        <v>15</v>
      </c>
      <c r="D13" s="18" t="s">
        <v>33</v>
      </c>
      <c r="E13" s="20">
        <v>1825845.95</v>
      </c>
      <c r="F13" s="20">
        <v>1735118.813610964</v>
      </c>
      <c r="G13" s="20">
        <f t="shared" si="10"/>
        <v>1023720.1000304687</v>
      </c>
      <c r="H13" s="20">
        <f t="shared" si="11"/>
        <v>711398.71358049533</v>
      </c>
      <c r="I13" s="20">
        <v>26822.526389035942</v>
      </c>
      <c r="J13" s="20">
        <v>63904.61</v>
      </c>
      <c r="K13" s="20">
        <v>97483.82</v>
      </c>
      <c r="L13" s="20">
        <v>76067.557334726938</v>
      </c>
      <c r="M13" s="20">
        <f t="shared" si="2"/>
        <v>44879.85882748889</v>
      </c>
      <c r="N13" s="20">
        <f t="shared" si="8"/>
        <v>31187.698507238048</v>
      </c>
      <c r="O13" s="20">
        <v>1432.0826652730641</v>
      </c>
      <c r="P13" s="20">
        <v>19984.18</v>
      </c>
      <c r="Q13" s="20">
        <f t="shared" si="3"/>
        <v>1923329.77</v>
      </c>
      <c r="R13" s="20">
        <f t="shared" si="4"/>
        <v>1811186.3709456909</v>
      </c>
      <c r="S13" s="20">
        <f t="shared" si="5"/>
        <v>1068599.9588579575</v>
      </c>
      <c r="T13" s="20">
        <f t="shared" si="9"/>
        <v>742586.41208773339</v>
      </c>
      <c r="U13" s="20">
        <f t="shared" si="6"/>
        <v>28254.609054309007</v>
      </c>
      <c r="V13" s="20">
        <f t="shared" si="7"/>
        <v>83888.790000000008</v>
      </c>
    </row>
    <row r="14" spans="1:22" s="3" customFormat="1" ht="30" x14ac:dyDescent="0.25">
      <c r="A14" s="18">
        <v>11</v>
      </c>
      <c r="B14" s="19" t="s">
        <v>34</v>
      </c>
      <c r="C14" s="4" t="s">
        <v>12</v>
      </c>
      <c r="D14" s="18" t="s">
        <v>30</v>
      </c>
      <c r="E14" s="20">
        <v>1395580.65</v>
      </c>
      <c r="F14" s="20">
        <v>1153194.78</v>
      </c>
      <c r="G14" s="20">
        <f t="shared" si="10"/>
        <v>680384.92019999993</v>
      </c>
      <c r="H14" s="20">
        <f t="shared" si="11"/>
        <v>472809.85980000009</v>
      </c>
      <c r="I14" s="25">
        <v>193540.55</v>
      </c>
      <c r="J14" s="20">
        <v>48845.32</v>
      </c>
      <c r="K14" s="20">
        <v>0</v>
      </c>
      <c r="L14" s="20">
        <v>0</v>
      </c>
      <c r="M14" s="20">
        <f t="shared" si="2"/>
        <v>0</v>
      </c>
      <c r="N14" s="20">
        <f t="shared" si="8"/>
        <v>0</v>
      </c>
      <c r="O14" s="20">
        <v>0</v>
      </c>
      <c r="P14" s="20">
        <v>0</v>
      </c>
      <c r="Q14" s="20">
        <f t="shared" si="3"/>
        <v>1395580.65</v>
      </c>
      <c r="R14" s="20">
        <f t="shared" si="4"/>
        <v>1153194.78</v>
      </c>
      <c r="S14" s="20">
        <f t="shared" si="5"/>
        <v>680384.92019999993</v>
      </c>
      <c r="T14" s="20">
        <f t="shared" si="9"/>
        <v>472809.85980000009</v>
      </c>
      <c r="U14" s="20">
        <f t="shared" si="6"/>
        <v>193540.55</v>
      </c>
      <c r="V14" s="20">
        <f t="shared" si="7"/>
        <v>48845.32</v>
      </c>
    </row>
    <row r="15" spans="1:22" s="3" customFormat="1" ht="30" hidden="1" x14ac:dyDescent="0.25">
      <c r="A15" s="18">
        <v>12</v>
      </c>
      <c r="B15" s="19" t="s">
        <v>35</v>
      </c>
      <c r="C15" s="4" t="s">
        <v>26</v>
      </c>
      <c r="D15" s="18" t="s">
        <v>30</v>
      </c>
      <c r="E15" s="20">
        <v>2454638.94</v>
      </c>
      <c r="F15" s="20">
        <f t="shared" ref="F15:F27" si="12">E15-I15-J15</f>
        <v>2279377.7200000002</v>
      </c>
      <c r="G15" s="20">
        <f t="shared" si="10"/>
        <v>1344832.8548000001</v>
      </c>
      <c r="H15" s="20">
        <f t="shared" si="11"/>
        <v>934544.86520000012</v>
      </c>
      <c r="I15" s="20">
        <v>89348.86</v>
      </c>
      <c r="J15" s="20">
        <v>85912.36</v>
      </c>
      <c r="K15" s="20">
        <v>526401.15</v>
      </c>
      <c r="L15" s="20">
        <f t="shared" ref="L15:L27" si="13">K15-O15-P15</f>
        <v>399327.91000000003</v>
      </c>
      <c r="M15" s="20">
        <f t="shared" si="2"/>
        <v>235603.4669</v>
      </c>
      <c r="N15" s="20">
        <f t="shared" si="8"/>
        <v>163724.44310000003</v>
      </c>
      <c r="O15" s="20">
        <v>19161</v>
      </c>
      <c r="P15" s="20">
        <v>107912.24</v>
      </c>
      <c r="Q15" s="20">
        <f t="shared" si="3"/>
        <v>2981040.09</v>
      </c>
      <c r="R15" s="20">
        <f t="shared" si="4"/>
        <v>2678705.6300000004</v>
      </c>
      <c r="S15" s="20">
        <f t="shared" si="5"/>
        <v>1580436.3217000002</v>
      </c>
      <c r="T15" s="20">
        <f t="shared" si="9"/>
        <v>1098269.3083000001</v>
      </c>
      <c r="U15" s="20">
        <f t="shared" si="6"/>
        <v>108509.86</v>
      </c>
      <c r="V15" s="20">
        <f t="shared" si="7"/>
        <v>193824.6</v>
      </c>
    </row>
    <row r="16" spans="1:22" s="3" customFormat="1" ht="30" hidden="1" x14ac:dyDescent="0.25">
      <c r="A16" s="18">
        <v>13</v>
      </c>
      <c r="B16" s="8" t="s">
        <v>36</v>
      </c>
      <c r="C16" s="4" t="s">
        <v>29</v>
      </c>
      <c r="D16" s="18" t="s">
        <v>30</v>
      </c>
      <c r="E16" s="23">
        <v>2133103.75</v>
      </c>
      <c r="F16" s="20">
        <f t="shared" si="12"/>
        <v>2019219.8917437221</v>
      </c>
      <c r="G16" s="20">
        <f t="shared" si="10"/>
        <v>1191339.7361287959</v>
      </c>
      <c r="H16" s="20">
        <f t="shared" si="11"/>
        <v>827880.15561492625</v>
      </c>
      <c r="I16" s="20">
        <f t="shared" ref="I16:I27" si="14">E16*0.0183888041105726</f>
        <v>39225.227006277833</v>
      </c>
      <c r="J16" s="20">
        <f t="shared" ref="J16:J27" si="15">E16*0.035</f>
        <v>74658.631250000006</v>
      </c>
      <c r="K16" s="20">
        <v>0</v>
      </c>
      <c r="L16" s="20">
        <f t="shared" si="13"/>
        <v>0</v>
      </c>
      <c r="M16" s="20">
        <f t="shared" si="2"/>
        <v>0</v>
      </c>
      <c r="N16" s="20">
        <f t="shared" si="8"/>
        <v>0</v>
      </c>
      <c r="O16" s="20">
        <f t="shared" ref="O16:O27" si="16">K16*0.018388552481436</f>
        <v>0</v>
      </c>
      <c r="P16" s="20">
        <f t="shared" ref="P16:P27" si="17">K16*0.205</f>
        <v>0</v>
      </c>
      <c r="Q16" s="20">
        <f t="shared" si="3"/>
        <v>2133103.75</v>
      </c>
      <c r="R16" s="20">
        <f t="shared" si="4"/>
        <v>2019219.8917437221</v>
      </c>
      <c r="S16" s="20">
        <f t="shared" si="5"/>
        <v>1191339.7361287959</v>
      </c>
      <c r="T16" s="20">
        <f t="shared" si="9"/>
        <v>827880.15561492625</v>
      </c>
      <c r="U16" s="20">
        <f t="shared" si="6"/>
        <v>39225.227006277833</v>
      </c>
      <c r="V16" s="20">
        <f t="shared" si="7"/>
        <v>74658.631250000006</v>
      </c>
    </row>
    <row r="17" spans="1:22" s="5" customFormat="1" ht="30" hidden="1" x14ac:dyDescent="0.25">
      <c r="A17" s="18">
        <v>14</v>
      </c>
      <c r="B17" s="8" t="s">
        <v>37</v>
      </c>
      <c r="C17" s="4" t="s">
        <v>29</v>
      </c>
      <c r="D17" s="18" t="s">
        <v>30</v>
      </c>
      <c r="E17" s="23">
        <v>2401475.7599999998</v>
      </c>
      <c r="F17" s="20">
        <f t="shared" si="12"/>
        <v>2273263.8410730711</v>
      </c>
      <c r="G17" s="20">
        <f t="shared" si="10"/>
        <v>1341225.6662331119</v>
      </c>
      <c r="H17" s="20">
        <f t="shared" si="11"/>
        <v>932038.17483995925</v>
      </c>
      <c r="I17" s="20">
        <f t="shared" si="14"/>
        <v>44160.267326928457</v>
      </c>
      <c r="J17" s="20">
        <f t="shared" si="15"/>
        <v>84051.651599999997</v>
      </c>
      <c r="K17" s="24">
        <v>286796.5</v>
      </c>
      <c r="L17" s="20">
        <f t="shared" si="13"/>
        <v>222729.44500825784</v>
      </c>
      <c r="M17" s="20">
        <f t="shared" si="2"/>
        <v>131410.37255487213</v>
      </c>
      <c r="N17" s="20">
        <f t="shared" si="8"/>
        <v>91319.072453385714</v>
      </c>
      <c r="O17" s="20">
        <f t="shared" si="16"/>
        <v>5273.7724917421601</v>
      </c>
      <c r="P17" s="20">
        <f t="shared" si="17"/>
        <v>58793.282499999994</v>
      </c>
      <c r="Q17" s="20">
        <f t="shared" si="3"/>
        <v>2688272.26</v>
      </c>
      <c r="R17" s="20">
        <f t="shared" si="4"/>
        <v>2495993.286081329</v>
      </c>
      <c r="S17" s="20">
        <f t="shared" si="5"/>
        <v>1472636.0387879841</v>
      </c>
      <c r="T17" s="20">
        <f t="shared" si="9"/>
        <v>1023357.2472933449</v>
      </c>
      <c r="U17" s="20">
        <f t="shared" si="6"/>
        <v>49434.039818670615</v>
      </c>
      <c r="V17" s="20">
        <f t="shared" si="7"/>
        <v>142844.93409999998</v>
      </c>
    </row>
    <row r="18" spans="1:22" s="3" customFormat="1" ht="30" hidden="1" x14ac:dyDescent="0.25">
      <c r="A18" s="18">
        <v>15</v>
      </c>
      <c r="B18" s="8" t="s">
        <v>38</v>
      </c>
      <c r="C18" s="4" t="s">
        <v>29</v>
      </c>
      <c r="D18" s="18" t="s">
        <v>30</v>
      </c>
      <c r="E18" s="23">
        <v>1519539.88</v>
      </c>
      <c r="F18" s="20">
        <f t="shared" si="12"/>
        <v>1438413.4630084769</v>
      </c>
      <c r="G18" s="20">
        <f t="shared" si="10"/>
        <v>848663.9431750013</v>
      </c>
      <c r="H18" s="20">
        <f t="shared" si="11"/>
        <v>589749.51983347558</v>
      </c>
      <c r="I18" s="20">
        <f t="shared" si="14"/>
        <v>27942.521191522996</v>
      </c>
      <c r="J18" s="20">
        <f t="shared" si="15"/>
        <v>53183.895799999998</v>
      </c>
      <c r="K18" s="20">
        <v>0</v>
      </c>
      <c r="L18" s="20">
        <f t="shared" si="13"/>
        <v>0</v>
      </c>
      <c r="M18" s="20">
        <f t="shared" si="2"/>
        <v>0</v>
      </c>
      <c r="N18" s="20">
        <f t="shared" si="8"/>
        <v>0</v>
      </c>
      <c r="O18" s="20">
        <f t="shared" si="16"/>
        <v>0</v>
      </c>
      <c r="P18" s="20">
        <f t="shared" si="17"/>
        <v>0</v>
      </c>
      <c r="Q18" s="20">
        <f t="shared" si="3"/>
        <v>1519539.88</v>
      </c>
      <c r="R18" s="20">
        <f t="shared" si="4"/>
        <v>1438413.4630084769</v>
      </c>
      <c r="S18" s="20">
        <f t="shared" si="5"/>
        <v>848663.9431750013</v>
      </c>
      <c r="T18" s="20">
        <f t="shared" si="9"/>
        <v>589749.51983347558</v>
      </c>
      <c r="U18" s="20">
        <f t="shared" si="6"/>
        <v>27942.521191522996</v>
      </c>
      <c r="V18" s="20">
        <f t="shared" si="7"/>
        <v>53183.895799999998</v>
      </c>
    </row>
    <row r="19" spans="1:22" s="3" customFormat="1" ht="30" hidden="1" x14ac:dyDescent="0.25">
      <c r="A19" s="18">
        <v>16</v>
      </c>
      <c r="B19" s="8" t="s">
        <v>39</v>
      </c>
      <c r="C19" s="4" t="s">
        <v>29</v>
      </c>
      <c r="D19" s="18" t="s">
        <v>30</v>
      </c>
      <c r="E19" s="23">
        <v>1091548.05</v>
      </c>
      <c r="F19" s="20">
        <f t="shared" si="12"/>
        <v>1033271.6049812725</v>
      </c>
      <c r="G19" s="20">
        <f t="shared" si="10"/>
        <v>609630.24693895073</v>
      </c>
      <c r="H19" s="20">
        <f t="shared" si="11"/>
        <v>423641.35804232175</v>
      </c>
      <c r="I19" s="20">
        <f t="shared" si="14"/>
        <v>20072.263268727507</v>
      </c>
      <c r="J19" s="20">
        <f t="shared" si="15"/>
        <v>38204.181750000003</v>
      </c>
      <c r="K19" s="20">
        <v>0</v>
      </c>
      <c r="L19" s="20">
        <f t="shared" si="13"/>
        <v>0</v>
      </c>
      <c r="M19" s="20">
        <f t="shared" si="2"/>
        <v>0</v>
      </c>
      <c r="N19" s="20">
        <f t="shared" si="8"/>
        <v>0</v>
      </c>
      <c r="O19" s="20">
        <f t="shared" si="16"/>
        <v>0</v>
      </c>
      <c r="P19" s="20">
        <f t="shared" si="17"/>
        <v>0</v>
      </c>
      <c r="Q19" s="20">
        <f t="shared" si="3"/>
        <v>1091548.05</v>
      </c>
      <c r="R19" s="20">
        <f t="shared" si="4"/>
        <v>1033271.6049812725</v>
      </c>
      <c r="S19" s="20">
        <f t="shared" si="5"/>
        <v>609630.24693895073</v>
      </c>
      <c r="T19" s="20">
        <f t="shared" si="9"/>
        <v>423641.35804232175</v>
      </c>
      <c r="U19" s="20">
        <f t="shared" si="6"/>
        <v>20072.263268727507</v>
      </c>
      <c r="V19" s="20">
        <f t="shared" si="7"/>
        <v>38204.181750000003</v>
      </c>
    </row>
    <row r="20" spans="1:22" s="3" customFormat="1" ht="30" hidden="1" x14ac:dyDescent="0.25">
      <c r="A20" s="18">
        <v>17</v>
      </c>
      <c r="B20" s="8" t="s">
        <v>40</v>
      </c>
      <c r="C20" s="4" t="s">
        <v>29</v>
      </c>
      <c r="D20" s="18" t="s">
        <v>30</v>
      </c>
      <c r="E20" s="23">
        <v>565147.16</v>
      </c>
      <c r="F20" s="20">
        <f t="shared" si="12"/>
        <v>534974.62898111355</v>
      </c>
      <c r="G20" s="20">
        <f t="shared" si="10"/>
        <v>315635.031098857</v>
      </c>
      <c r="H20" s="20">
        <f t="shared" si="11"/>
        <v>219339.59788225655</v>
      </c>
      <c r="I20" s="20">
        <f t="shared" si="14"/>
        <v>10392.380418886432</v>
      </c>
      <c r="J20" s="20">
        <f t="shared" si="15"/>
        <v>19780.150600000004</v>
      </c>
      <c r="K20" s="20">
        <v>0</v>
      </c>
      <c r="L20" s="20">
        <f t="shared" si="13"/>
        <v>0</v>
      </c>
      <c r="M20" s="20">
        <f t="shared" si="2"/>
        <v>0</v>
      </c>
      <c r="N20" s="20">
        <f t="shared" si="8"/>
        <v>0</v>
      </c>
      <c r="O20" s="20">
        <f t="shared" si="16"/>
        <v>0</v>
      </c>
      <c r="P20" s="20">
        <f t="shared" si="17"/>
        <v>0</v>
      </c>
      <c r="Q20" s="20">
        <f t="shared" si="3"/>
        <v>565147.16</v>
      </c>
      <c r="R20" s="20">
        <f t="shared" si="4"/>
        <v>534974.62898111355</v>
      </c>
      <c r="S20" s="20">
        <f t="shared" si="5"/>
        <v>315635.031098857</v>
      </c>
      <c r="T20" s="20">
        <f t="shared" si="9"/>
        <v>219339.59788225655</v>
      </c>
      <c r="U20" s="20">
        <f t="shared" si="6"/>
        <v>10392.380418886432</v>
      </c>
      <c r="V20" s="20">
        <f t="shared" si="7"/>
        <v>19780.150600000004</v>
      </c>
    </row>
    <row r="21" spans="1:22" s="3" customFormat="1" ht="30" hidden="1" x14ac:dyDescent="0.25">
      <c r="A21" s="18">
        <v>18</v>
      </c>
      <c r="B21" s="8" t="s">
        <v>41</v>
      </c>
      <c r="C21" s="4" t="s">
        <v>29</v>
      </c>
      <c r="D21" s="18" t="s">
        <v>30</v>
      </c>
      <c r="E21" s="23">
        <v>786376.45</v>
      </c>
      <c r="F21" s="20">
        <f t="shared" si="12"/>
        <v>744392.75175378239</v>
      </c>
      <c r="G21" s="20">
        <f t="shared" si="10"/>
        <v>439191.7235347316</v>
      </c>
      <c r="H21" s="20">
        <f t="shared" si="11"/>
        <v>305201.02821905079</v>
      </c>
      <c r="I21" s="20">
        <f t="shared" si="14"/>
        <v>14460.522496217489</v>
      </c>
      <c r="J21" s="20">
        <f t="shared" si="15"/>
        <v>27523.175750000002</v>
      </c>
      <c r="K21" s="20">
        <v>0</v>
      </c>
      <c r="L21" s="20">
        <f t="shared" si="13"/>
        <v>0</v>
      </c>
      <c r="M21" s="20">
        <f t="shared" si="2"/>
        <v>0</v>
      </c>
      <c r="N21" s="20">
        <f t="shared" si="8"/>
        <v>0</v>
      </c>
      <c r="O21" s="20">
        <f t="shared" si="16"/>
        <v>0</v>
      </c>
      <c r="P21" s="20">
        <f t="shared" si="17"/>
        <v>0</v>
      </c>
      <c r="Q21" s="20">
        <f t="shared" si="3"/>
        <v>786376.45</v>
      </c>
      <c r="R21" s="20">
        <f t="shared" si="4"/>
        <v>744392.75175378239</v>
      </c>
      <c r="S21" s="20">
        <f t="shared" si="5"/>
        <v>439191.7235347316</v>
      </c>
      <c r="T21" s="20">
        <f t="shared" si="9"/>
        <v>305201.02821905079</v>
      </c>
      <c r="U21" s="20">
        <f t="shared" si="6"/>
        <v>14460.522496217489</v>
      </c>
      <c r="V21" s="20">
        <f t="shared" si="7"/>
        <v>27523.175750000002</v>
      </c>
    </row>
    <row r="22" spans="1:22" s="3" customFormat="1" ht="30" hidden="1" x14ac:dyDescent="0.25">
      <c r="A22" s="18">
        <v>19</v>
      </c>
      <c r="B22" s="8" t="s">
        <v>42</v>
      </c>
      <c r="C22" s="4" t="s">
        <v>29</v>
      </c>
      <c r="D22" s="18" t="s">
        <v>30</v>
      </c>
      <c r="E22" s="23">
        <v>1764431.08</v>
      </c>
      <c r="F22" s="20">
        <f t="shared" si="12"/>
        <v>1670230.214703274</v>
      </c>
      <c r="G22" s="20">
        <f t="shared" si="10"/>
        <v>985435.82667493157</v>
      </c>
      <c r="H22" s="20">
        <f t="shared" si="11"/>
        <v>684794.38802834239</v>
      </c>
      <c r="I22" s="20">
        <f t="shared" si="14"/>
        <v>32445.777496726056</v>
      </c>
      <c r="J22" s="20">
        <f t="shared" si="15"/>
        <v>61755.087800000008</v>
      </c>
      <c r="K22" s="20">
        <v>0</v>
      </c>
      <c r="L22" s="20">
        <f t="shared" si="13"/>
        <v>0</v>
      </c>
      <c r="M22" s="20">
        <f t="shared" si="2"/>
        <v>0</v>
      </c>
      <c r="N22" s="20">
        <f t="shared" si="8"/>
        <v>0</v>
      </c>
      <c r="O22" s="20">
        <f t="shared" si="16"/>
        <v>0</v>
      </c>
      <c r="P22" s="20">
        <f t="shared" si="17"/>
        <v>0</v>
      </c>
      <c r="Q22" s="20">
        <f t="shared" si="3"/>
        <v>1764431.08</v>
      </c>
      <c r="R22" s="20">
        <f t="shared" si="4"/>
        <v>1670230.214703274</v>
      </c>
      <c r="S22" s="20">
        <f t="shared" si="5"/>
        <v>985435.82667493157</v>
      </c>
      <c r="T22" s="20">
        <f t="shared" si="9"/>
        <v>684794.38802834239</v>
      </c>
      <c r="U22" s="20">
        <f t="shared" si="6"/>
        <v>32445.777496726056</v>
      </c>
      <c r="V22" s="20">
        <f t="shared" si="7"/>
        <v>61755.087800000008</v>
      </c>
    </row>
    <row r="23" spans="1:22" s="3" customFormat="1" ht="30" hidden="1" x14ac:dyDescent="0.25">
      <c r="A23" s="18">
        <v>20</v>
      </c>
      <c r="B23" s="8" t="s">
        <v>43</v>
      </c>
      <c r="C23" s="4" t="s">
        <v>29</v>
      </c>
      <c r="D23" s="18" t="s">
        <v>30</v>
      </c>
      <c r="E23" s="23">
        <v>1910654.02</v>
      </c>
      <c r="F23" s="20">
        <f t="shared" si="12"/>
        <v>1808646.4868031419</v>
      </c>
      <c r="G23" s="20">
        <f t="shared" si="10"/>
        <v>1067101.4272138537</v>
      </c>
      <c r="H23" s="20">
        <f t="shared" si="11"/>
        <v>741545.0595892882</v>
      </c>
      <c r="I23" s="20">
        <f t="shared" si="14"/>
        <v>35134.642496858069</v>
      </c>
      <c r="J23" s="20">
        <f t="shared" si="15"/>
        <v>66872.890700000004</v>
      </c>
      <c r="K23" s="20">
        <v>0</v>
      </c>
      <c r="L23" s="20">
        <f t="shared" si="13"/>
        <v>0</v>
      </c>
      <c r="M23" s="20">
        <f t="shared" si="2"/>
        <v>0</v>
      </c>
      <c r="N23" s="20">
        <f t="shared" si="8"/>
        <v>0</v>
      </c>
      <c r="O23" s="20">
        <f t="shared" si="16"/>
        <v>0</v>
      </c>
      <c r="P23" s="20">
        <f t="shared" si="17"/>
        <v>0</v>
      </c>
      <c r="Q23" s="20">
        <f t="shared" si="3"/>
        <v>1910654.02</v>
      </c>
      <c r="R23" s="20">
        <f t="shared" si="4"/>
        <v>1808646.4868031419</v>
      </c>
      <c r="S23" s="20">
        <f t="shared" si="5"/>
        <v>1067101.4272138537</v>
      </c>
      <c r="T23" s="20">
        <f t="shared" si="9"/>
        <v>741545.0595892882</v>
      </c>
      <c r="U23" s="20">
        <f t="shared" si="6"/>
        <v>35134.642496858069</v>
      </c>
      <c r="V23" s="20">
        <f t="shared" si="7"/>
        <v>66872.890700000004</v>
      </c>
    </row>
    <row r="24" spans="1:22" s="3" customFormat="1" ht="30" hidden="1" x14ac:dyDescent="0.25">
      <c r="A24" s="18">
        <v>21</v>
      </c>
      <c r="B24" s="8" t="s">
        <v>44</v>
      </c>
      <c r="C24" s="4" t="s">
        <v>29</v>
      </c>
      <c r="D24" s="18" t="s">
        <v>30</v>
      </c>
      <c r="E24" s="23">
        <v>1877183.02</v>
      </c>
      <c r="F24" s="20">
        <f t="shared" si="12"/>
        <v>1776962.4634655269</v>
      </c>
      <c r="G24" s="20">
        <f t="shared" si="10"/>
        <v>1048407.8534446608</v>
      </c>
      <c r="H24" s="20">
        <f t="shared" si="11"/>
        <v>728554.61002086615</v>
      </c>
      <c r="I24" s="20">
        <f t="shared" si="14"/>
        <v>34519.15083447309</v>
      </c>
      <c r="J24" s="20">
        <f t="shared" si="15"/>
        <v>65701.405700000003</v>
      </c>
      <c r="K24" s="20">
        <v>0</v>
      </c>
      <c r="L24" s="20">
        <f t="shared" si="13"/>
        <v>0</v>
      </c>
      <c r="M24" s="20">
        <f t="shared" si="2"/>
        <v>0</v>
      </c>
      <c r="N24" s="20">
        <f t="shared" si="8"/>
        <v>0</v>
      </c>
      <c r="O24" s="20">
        <f t="shared" si="16"/>
        <v>0</v>
      </c>
      <c r="P24" s="20">
        <f t="shared" si="17"/>
        <v>0</v>
      </c>
      <c r="Q24" s="20">
        <f t="shared" si="3"/>
        <v>1877183.02</v>
      </c>
      <c r="R24" s="20">
        <f t="shared" si="4"/>
        <v>1776962.4634655269</v>
      </c>
      <c r="S24" s="20">
        <f t="shared" si="5"/>
        <v>1048407.8534446608</v>
      </c>
      <c r="T24" s="20">
        <f t="shared" si="9"/>
        <v>728554.61002086615</v>
      </c>
      <c r="U24" s="20">
        <f t="shared" si="6"/>
        <v>34519.15083447309</v>
      </c>
      <c r="V24" s="20">
        <f t="shared" si="7"/>
        <v>65701.405700000003</v>
      </c>
    </row>
    <row r="25" spans="1:22" s="3" customFormat="1" ht="30" hidden="1" x14ac:dyDescent="0.25">
      <c r="A25" s="18">
        <v>22</v>
      </c>
      <c r="B25" s="8" t="s">
        <v>45</v>
      </c>
      <c r="C25" s="4" t="s">
        <v>29</v>
      </c>
      <c r="D25" s="18" t="s">
        <v>30</v>
      </c>
      <c r="E25" s="23">
        <v>789534.28</v>
      </c>
      <c r="F25" s="20">
        <f t="shared" si="12"/>
        <v>747381.98898649798</v>
      </c>
      <c r="G25" s="20">
        <f t="shared" si="10"/>
        <v>440955.37350203376</v>
      </c>
      <c r="H25" s="20">
        <f t="shared" si="11"/>
        <v>306426.61548446422</v>
      </c>
      <c r="I25" s="20">
        <f t="shared" si="14"/>
        <v>14518.591213501979</v>
      </c>
      <c r="J25" s="20">
        <f t="shared" si="15"/>
        <v>27633.699800000002</v>
      </c>
      <c r="K25" s="20">
        <v>0</v>
      </c>
      <c r="L25" s="20">
        <f t="shared" si="13"/>
        <v>0</v>
      </c>
      <c r="M25" s="20">
        <f t="shared" si="2"/>
        <v>0</v>
      </c>
      <c r="N25" s="20">
        <f t="shared" si="8"/>
        <v>0</v>
      </c>
      <c r="O25" s="20">
        <f t="shared" si="16"/>
        <v>0</v>
      </c>
      <c r="P25" s="20">
        <f t="shared" si="17"/>
        <v>0</v>
      </c>
      <c r="Q25" s="20">
        <f t="shared" si="3"/>
        <v>789534.28</v>
      </c>
      <c r="R25" s="20">
        <f t="shared" si="4"/>
        <v>747381.98898649798</v>
      </c>
      <c r="S25" s="20">
        <f t="shared" si="5"/>
        <v>440955.37350203376</v>
      </c>
      <c r="T25" s="20">
        <f t="shared" si="9"/>
        <v>306426.61548446422</v>
      </c>
      <c r="U25" s="20">
        <f t="shared" si="6"/>
        <v>14518.591213501979</v>
      </c>
      <c r="V25" s="20">
        <f t="shared" si="7"/>
        <v>27633.699800000002</v>
      </c>
    </row>
    <row r="26" spans="1:22" s="3" customFormat="1" ht="30" hidden="1" x14ac:dyDescent="0.25">
      <c r="A26" s="18">
        <v>23</v>
      </c>
      <c r="B26" s="8" t="s">
        <v>46</v>
      </c>
      <c r="C26" s="4" t="s">
        <v>29</v>
      </c>
      <c r="D26" s="18" t="s">
        <v>30</v>
      </c>
      <c r="E26" s="23">
        <v>510070.6</v>
      </c>
      <c r="F26" s="20">
        <f t="shared" si="12"/>
        <v>482838.54065403773</v>
      </c>
      <c r="G26" s="20">
        <f t="shared" si="10"/>
        <v>284874.73898588226</v>
      </c>
      <c r="H26" s="20">
        <f t="shared" si="11"/>
        <v>197963.80166815547</v>
      </c>
      <c r="I26" s="20">
        <f t="shared" si="14"/>
        <v>9379.5883459622328</v>
      </c>
      <c r="J26" s="20">
        <f t="shared" si="15"/>
        <v>17852.471000000001</v>
      </c>
      <c r="K26" s="20">
        <v>0</v>
      </c>
      <c r="L26" s="20">
        <f t="shared" si="13"/>
        <v>0</v>
      </c>
      <c r="M26" s="20">
        <f t="shared" si="2"/>
        <v>0</v>
      </c>
      <c r="N26" s="20">
        <f t="shared" si="8"/>
        <v>0</v>
      </c>
      <c r="O26" s="20">
        <f t="shared" si="16"/>
        <v>0</v>
      </c>
      <c r="P26" s="20">
        <f t="shared" si="17"/>
        <v>0</v>
      </c>
      <c r="Q26" s="20">
        <f t="shared" si="3"/>
        <v>510070.6</v>
      </c>
      <c r="R26" s="20">
        <f t="shared" si="4"/>
        <v>482838.54065403773</v>
      </c>
      <c r="S26" s="20">
        <f t="shared" si="5"/>
        <v>284874.73898588226</v>
      </c>
      <c r="T26" s="20">
        <f t="shared" si="9"/>
        <v>197963.80166815547</v>
      </c>
      <c r="U26" s="20">
        <f t="shared" si="6"/>
        <v>9379.5883459622328</v>
      </c>
      <c r="V26" s="20">
        <f t="shared" si="7"/>
        <v>17852.471000000001</v>
      </c>
    </row>
    <row r="27" spans="1:22" s="3" customFormat="1" ht="30" hidden="1" x14ac:dyDescent="0.25">
      <c r="A27" s="18">
        <v>24</v>
      </c>
      <c r="B27" s="8" t="s">
        <v>47</v>
      </c>
      <c r="C27" s="4" t="s">
        <v>29</v>
      </c>
      <c r="D27" s="18" t="s">
        <v>30</v>
      </c>
      <c r="E27" s="23">
        <v>1272310.18</v>
      </c>
      <c r="F27" s="20">
        <f t="shared" si="12"/>
        <v>1204383.0610320924</v>
      </c>
      <c r="G27" s="20">
        <f t="shared" si="10"/>
        <v>710586.00600893446</v>
      </c>
      <c r="H27" s="20">
        <f t="shared" si="11"/>
        <v>493797.05502315797</v>
      </c>
      <c r="I27" s="20">
        <f t="shared" si="14"/>
        <v>23396.262667907366</v>
      </c>
      <c r="J27" s="20">
        <f t="shared" si="15"/>
        <v>44530.856299999999</v>
      </c>
      <c r="K27" s="20">
        <v>0</v>
      </c>
      <c r="L27" s="20">
        <f t="shared" si="13"/>
        <v>0</v>
      </c>
      <c r="M27" s="20">
        <f t="shared" si="2"/>
        <v>0</v>
      </c>
      <c r="N27" s="20">
        <f t="shared" si="8"/>
        <v>0</v>
      </c>
      <c r="O27" s="20">
        <f t="shared" si="16"/>
        <v>0</v>
      </c>
      <c r="P27" s="20">
        <f t="shared" si="17"/>
        <v>0</v>
      </c>
      <c r="Q27" s="20">
        <f t="shared" si="3"/>
        <v>1272310.18</v>
      </c>
      <c r="R27" s="20">
        <f t="shared" si="4"/>
        <v>1204383.0610320924</v>
      </c>
      <c r="S27" s="20">
        <f t="shared" si="5"/>
        <v>710586.00600893446</v>
      </c>
      <c r="T27" s="20">
        <f t="shared" si="9"/>
        <v>493797.05502315797</v>
      </c>
      <c r="U27" s="20">
        <f t="shared" si="6"/>
        <v>23396.262667907366</v>
      </c>
      <c r="V27" s="20">
        <f t="shared" si="7"/>
        <v>44530.856299999999</v>
      </c>
    </row>
    <row r="28" spans="1:22" s="3" customFormat="1" ht="15.75" x14ac:dyDescent="0.25">
      <c r="A28" s="18">
        <v>25</v>
      </c>
      <c r="B28" s="19" t="s">
        <v>48</v>
      </c>
      <c r="C28" s="4" t="s">
        <v>12</v>
      </c>
      <c r="D28" s="18" t="s">
        <v>49</v>
      </c>
      <c r="E28" s="20">
        <v>570098.12</v>
      </c>
      <c r="F28" s="20">
        <v>468230.40000000002</v>
      </c>
      <c r="G28" s="20">
        <f t="shared" si="10"/>
        <v>276255.93599999999</v>
      </c>
      <c r="H28" s="20">
        <f t="shared" si="11"/>
        <v>191974.46400000004</v>
      </c>
      <c r="I28" s="20">
        <v>79063.8</v>
      </c>
      <c r="J28" s="20">
        <v>22803.919999999998</v>
      </c>
      <c r="K28" s="20">
        <v>146161.88</v>
      </c>
      <c r="L28" s="20">
        <v>93735.88</v>
      </c>
      <c r="M28" s="20">
        <f t="shared" si="2"/>
        <v>55304.169199999997</v>
      </c>
      <c r="N28" s="20">
        <f t="shared" si="8"/>
        <v>38431.710800000008</v>
      </c>
      <c r="O28" s="20">
        <v>20270.39</v>
      </c>
      <c r="P28" s="20">
        <v>32155.61</v>
      </c>
      <c r="Q28" s="20">
        <f t="shared" si="3"/>
        <v>716260</v>
      </c>
      <c r="R28" s="20">
        <f t="shared" si="4"/>
        <v>561966.28</v>
      </c>
      <c r="S28" s="20">
        <f t="shared" si="5"/>
        <v>331560.10519999999</v>
      </c>
      <c r="T28" s="20">
        <f t="shared" si="9"/>
        <v>230406.17480000004</v>
      </c>
      <c r="U28" s="20">
        <f t="shared" si="6"/>
        <v>99334.19</v>
      </c>
      <c r="V28" s="20">
        <f t="shared" si="7"/>
        <v>54959.53</v>
      </c>
    </row>
    <row r="29" spans="1:22" s="3" customFormat="1" ht="30" x14ac:dyDescent="0.25">
      <c r="A29" s="18">
        <v>26</v>
      </c>
      <c r="B29" s="19" t="s">
        <v>50</v>
      </c>
      <c r="C29" s="4" t="s">
        <v>12</v>
      </c>
      <c r="D29" s="18" t="s">
        <v>51</v>
      </c>
      <c r="E29" s="20">
        <v>418892.64</v>
      </c>
      <c r="F29" s="20">
        <v>339435.18</v>
      </c>
      <c r="G29" s="20">
        <f t="shared" si="10"/>
        <v>200266.75619999997</v>
      </c>
      <c r="H29" s="20">
        <f t="shared" si="11"/>
        <v>139168.42380000002</v>
      </c>
      <c r="I29" s="20">
        <v>58093.94</v>
      </c>
      <c r="J29" s="20">
        <v>21363.52</v>
      </c>
      <c r="K29" s="20">
        <v>570699.25</v>
      </c>
      <c r="L29" s="20">
        <v>371705.24</v>
      </c>
      <c r="M29" s="20">
        <f t="shared" si="2"/>
        <v>219306.09159999999</v>
      </c>
      <c r="N29" s="20">
        <f t="shared" si="8"/>
        <v>152399.14840000001</v>
      </c>
      <c r="O29" s="20">
        <v>79147.17</v>
      </c>
      <c r="P29" s="20">
        <v>119846.84</v>
      </c>
      <c r="Q29" s="20">
        <f t="shared" si="3"/>
        <v>989591.89</v>
      </c>
      <c r="R29" s="20">
        <f t="shared" si="4"/>
        <v>711140.41999999993</v>
      </c>
      <c r="S29" s="20">
        <f t="shared" si="5"/>
        <v>419572.84779999993</v>
      </c>
      <c r="T29" s="20">
        <f t="shared" si="9"/>
        <v>291567.5722</v>
      </c>
      <c r="U29" s="20">
        <f t="shared" si="6"/>
        <v>137241.10999999999</v>
      </c>
      <c r="V29" s="20">
        <f t="shared" si="7"/>
        <v>141210.35999999999</v>
      </c>
    </row>
    <row r="30" spans="1:22" s="3" customFormat="1" ht="45" hidden="1" x14ac:dyDescent="0.25">
      <c r="A30" s="18">
        <v>27</v>
      </c>
      <c r="B30" s="19" t="s">
        <v>52</v>
      </c>
      <c r="C30" s="4" t="s">
        <v>53</v>
      </c>
      <c r="D30" s="18" t="s">
        <v>54</v>
      </c>
      <c r="E30" s="20">
        <v>597626.34</v>
      </c>
      <c r="F30" s="20">
        <v>563542.51457711996</v>
      </c>
      <c r="G30" s="20">
        <f t="shared" si="10"/>
        <v>332490.08360050077</v>
      </c>
      <c r="H30" s="20">
        <f t="shared" si="11"/>
        <v>231052.43097661919</v>
      </c>
      <c r="I30" s="20">
        <v>15557.40888288</v>
      </c>
      <c r="J30" s="20">
        <v>18526.416539999998</v>
      </c>
      <c r="K30" s="20">
        <v>228916.46</v>
      </c>
      <c r="L30" s="20">
        <v>176029.43241328001</v>
      </c>
      <c r="M30" s="20">
        <f t="shared" si="2"/>
        <v>103857.3651238352</v>
      </c>
      <c r="N30" s="20">
        <f t="shared" si="8"/>
        <v>72172.067289444807</v>
      </c>
      <c r="O30" s="20">
        <v>5959.1532867199994</v>
      </c>
      <c r="P30" s="20">
        <v>46927.874299999996</v>
      </c>
      <c r="Q30" s="20">
        <f t="shared" si="3"/>
        <v>826542.79999999993</v>
      </c>
      <c r="R30" s="20">
        <f t="shared" si="4"/>
        <v>739571.94699039997</v>
      </c>
      <c r="S30" s="20">
        <f t="shared" si="5"/>
        <v>436347.44872433593</v>
      </c>
      <c r="T30" s="20">
        <f t="shared" si="9"/>
        <v>303224.49826606404</v>
      </c>
      <c r="U30" s="20">
        <f t="shared" si="6"/>
        <v>21516.562169599998</v>
      </c>
      <c r="V30" s="20">
        <f t="shared" si="7"/>
        <v>65454.290839999994</v>
      </c>
    </row>
    <row r="31" spans="1:22" s="3" customFormat="1" ht="15.75" hidden="1" x14ac:dyDescent="0.25">
      <c r="A31" s="18">
        <v>28</v>
      </c>
      <c r="B31" s="19" t="s">
        <v>55</v>
      </c>
      <c r="C31" s="4" t="s">
        <v>53</v>
      </c>
      <c r="D31" s="18" t="s">
        <v>56</v>
      </c>
      <c r="E31" s="20">
        <v>2484633.96</v>
      </c>
      <c r="F31" s="20">
        <v>2332991.7801532801</v>
      </c>
      <c r="G31" s="20">
        <f t="shared" si="10"/>
        <v>1376465.1502904352</v>
      </c>
      <c r="H31" s="20">
        <f t="shared" si="11"/>
        <v>956526.62986284494</v>
      </c>
      <c r="I31" s="20">
        <v>64679.991246719997</v>
      </c>
      <c r="J31" s="20">
        <v>86962.188599999994</v>
      </c>
      <c r="K31" s="20">
        <v>133419.06</v>
      </c>
      <c r="L31" s="20">
        <v>102594.98773008</v>
      </c>
      <c r="M31" s="20">
        <f t="shared" si="2"/>
        <v>60531.042760747194</v>
      </c>
      <c r="N31" s="20">
        <f t="shared" si="8"/>
        <v>42063.944969332806</v>
      </c>
      <c r="O31" s="20">
        <v>3473.1649699199997</v>
      </c>
      <c r="P31" s="20">
        <v>27350.907299999999</v>
      </c>
      <c r="Q31" s="20">
        <f t="shared" si="3"/>
        <v>2618053.02</v>
      </c>
      <c r="R31" s="20">
        <f t="shared" si="4"/>
        <v>2435586.7678833599</v>
      </c>
      <c r="S31" s="20">
        <f t="shared" si="5"/>
        <v>1436996.1930511822</v>
      </c>
      <c r="T31" s="20">
        <f t="shared" si="9"/>
        <v>998590.57483217772</v>
      </c>
      <c r="U31" s="20">
        <f t="shared" si="6"/>
        <v>68153.156216639996</v>
      </c>
      <c r="V31" s="20">
        <f t="shared" si="7"/>
        <v>114313.09589999999</v>
      </c>
    </row>
    <row r="32" spans="1:22" s="3" customFormat="1" ht="30" hidden="1" x14ac:dyDescent="0.25">
      <c r="A32" s="18">
        <v>29</v>
      </c>
      <c r="B32" s="19" t="s">
        <v>57</v>
      </c>
      <c r="C32" s="4" t="s">
        <v>23</v>
      </c>
      <c r="D32" s="18" t="s">
        <v>33</v>
      </c>
      <c r="E32" s="21">
        <v>3492774.83</v>
      </c>
      <c r="F32" s="22">
        <f>E32-I32-J32</f>
        <v>3266625.8139938144</v>
      </c>
      <c r="G32" s="20">
        <f t="shared" si="10"/>
        <v>1927309.2302563505</v>
      </c>
      <c r="H32" s="20">
        <f t="shared" si="11"/>
        <v>1339316.5837374639</v>
      </c>
      <c r="I32" s="22">
        <f>E32*2.97476653987986%</f>
        <v>103901.89695618566</v>
      </c>
      <c r="J32" s="22">
        <f>E32*3.5%</f>
        <v>122247.11905000001</v>
      </c>
      <c r="K32" s="20">
        <v>617367.32999999996</v>
      </c>
      <c r="L32" s="22">
        <f>K32-O32-P32</f>
        <v>472441.79058901034</v>
      </c>
      <c r="M32" s="20">
        <f t="shared" si="2"/>
        <v>278740.65644751611</v>
      </c>
      <c r="N32" s="20">
        <f t="shared" si="8"/>
        <v>193701.13414149423</v>
      </c>
      <c r="O32" s="22">
        <f>K32*2.97476653987986%</f>
        <v>18365.236760989676</v>
      </c>
      <c r="P32" s="22">
        <f>K32*20.5%</f>
        <v>126560.30264999998</v>
      </c>
      <c r="Q32" s="20">
        <f t="shared" si="3"/>
        <v>4110142.16</v>
      </c>
      <c r="R32" s="20">
        <f t="shared" si="4"/>
        <v>3739067.6045828247</v>
      </c>
      <c r="S32" s="20">
        <f t="shared" si="5"/>
        <v>2206049.8867038665</v>
      </c>
      <c r="T32" s="20">
        <f t="shared" si="9"/>
        <v>1533017.7178789582</v>
      </c>
      <c r="U32" s="20">
        <f t="shared" si="6"/>
        <v>122267.13371717534</v>
      </c>
      <c r="V32" s="20">
        <f t="shared" si="7"/>
        <v>248807.42170000001</v>
      </c>
    </row>
    <row r="33" spans="1:22" s="3" customFormat="1" ht="30" hidden="1" x14ac:dyDescent="0.25">
      <c r="A33" s="18">
        <v>30</v>
      </c>
      <c r="B33" s="19" t="s">
        <v>58</v>
      </c>
      <c r="C33" s="4" t="s">
        <v>18</v>
      </c>
      <c r="D33" s="18" t="s">
        <v>33</v>
      </c>
      <c r="E33" s="20">
        <v>597862.19999999995</v>
      </c>
      <c r="F33" s="20">
        <v>550977.3046128467</v>
      </c>
      <c r="G33" s="20">
        <f t="shared" si="10"/>
        <v>325076.60972157953</v>
      </c>
      <c r="H33" s="20">
        <f t="shared" si="11"/>
        <v>225900.69489126717</v>
      </c>
      <c r="I33" s="20">
        <v>25959.7183871532</v>
      </c>
      <c r="J33" s="20">
        <v>20925.176999999996</v>
      </c>
      <c r="K33" s="20">
        <v>0</v>
      </c>
      <c r="L33" s="20">
        <v>0</v>
      </c>
      <c r="M33" s="20">
        <f t="shared" si="2"/>
        <v>0</v>
      </c>
      <c r="N33" s="20">
        <f t="shared" si="8"/>
        <v>0</v>
      </c>
      <c r="O33" s="20">
        <v>0</v>
      </c>
      <c r="P33" s="20">
        <v>0</v>
      </c>
      <c r="Q33" s="20">
        <f t="shared" si="3"/>
        <v>597862.19999999995</v>
      </c>
      <c r="R33" s="20">
        <f t="shared" si="4"/>
        <v>550977.3046128467</v>
      </c>
      <c r="S33" s="20">
        <f t="shared" si="5"/>
        <v>325076.60972157953</v>
      </c>
      <c r="T33" s="20">
        <f t="shared" si="9"/>
        <v>225900.69489126717</v>
      </c>
      <c r="U33" s="20">
        <f t="shared" si="6"/>
        <v>25959.7183871532</v>
      </c>
      <c r="V33" s="20">
        <f t="shared" si="7"/>
        <v>20925.176999999996</v>
      </c>
    </row>
    <row r="34" spans="1:22" s="3" customFormat="1" ht="30" hidden="1" x14ac:dyDescent="0.25">
      <c r="A34" s="18">
        <v>31</v>
      </c>
      <c r="B34" s="19" t="s">
        <v>59</v>
      </c>
      <c r="C34" s="4" t="s">
        <v>18</v>
      </c>
      <c r="D34" s="18" t="s">
        <v>33</v>
      </c>
      <c r="E34" s="20">
        <v>1092501.03</v>
      </c>
      <c r="F34" s="20">
        <v>1006826.1094214668</v>
      </c>
      <c r="G34" s="20">
        <f t="shared" si="10"/>
        <v>594027.40455866535</v>
      </c>
      <c r="H34" s="20">
        <f t="shared" si="11"/>
        <v>412798.70486280147</v>
      </c>
      <c r="I34" s="20">
        <v>47437.384528533184</v>
      </c>
      <c r="J34" s="20">
        <v>38237.536050000002</v>
      </c>
      <c r="K34" s="20">
        <v>1150735.71</v>
      </c>
      <c r="L34" s="20">
        <v>864868.90235524683</v>
      </c>
      <c r="M34" s="20">
        <f t="shared" si="2"/>
        <v>510272.65238959558</v>
      </c>
      <c r="N34" s="20">
        <f t="shared" si="8"/>
        <v>354596.24996565125</v>
      </c>
      <c r="O34" s="20">
        <v>49965.987094753262</v>
      </c>
      <c r="P34" s="20">
        <v>235900.82054999997</v>
      </c>
      <c r="Q34" s="20">
        <f t="shared" si="3"/>
        <v>2243236.7400000002</v>
      </c>
      <c r="R34" s="20">
        <f t="shared" si="4"/>
        <v>1871695.0117767137</v>
      </c>
      <c r="S34" s="20">
        <f t="shared" si="5"/>
        <v>1104300.0569482611</v>
      </c>
      <c r="T34" s="20">
        <f t="shared" si="9"/>
        <v>767394.95482845255</v>
      </c>
      <c r="U34" s="20">
        <f t="shared" si="6"/>
        <v>97403.371623286454</v>
      </c>
      <c r="V34" s="20">
        <f t="shared" si="7"/>
        <v>274138.3566</v>
      </c>
    </row>
    <row r="35" spans="1:22" s="3" customFormat="1" ht="30" hidden="1" x14ac:dyDescent="0.25">
      <c r="A35" s="18">
        <v>32</v>
      </c>
      <c r="B35" s="19" t="s">
        <v>60</v>
      </c>
      <c r="C35" s="4" t="s">
        <v>23</v>
      </c>
      <c r="D35" s="18" t="s">
        <v>24</v>
      </c>
      <c r="E35" s="21">
        <v>254486.8</v>
      </c>
      <c r="F35" s="22">
        <f>E35-I35-J35</f>
        <v>238009.37382518902</v>
      </c>
      <c r="G35" s="20">
        <f t="shared" si="10"/>
        <v>140425.53055686151</v>
      </c>
      <c r="H35" s="20">
        <f t="shared" si="11"/>
        <v>97583.843268327502</v>
      </c>
      <c r="I35" s="22">
        <f>E35*2.97476653987986%</f>
        <v>7570.3881748109798</v>
      </c>
      <c r="J35" s="22">
        <f>E35*3.5%</f>
        <v>8907.0380000000005</v>
      </c>
      <c r="K35" s="20">
        <v>93671.99</v>
      </c>
      <c r="L35" s="22">
        <f>K35-O35-P35</f>
        <v>71682.709034240397</v>
      </c>
      <c r="M35" s="20">
        <f t="shared" si="2"/>
        <v>42292.798330201833</v>
      </c>
      <c r="N35" s="20">
        <f t="shared" si="8"/>
        <v>29389.910704038564</v>
      </c>
      <c r="O35" s="22">
        <f>K35*2.97476653987986%</f>
        <v>2786.5230157596088</v>
      </c>
      <c r="P35" s="22">
        <f>K35*20.5%</f>
        <v>19202.757949999999</v>
      </c>
      <c r="Q35" s="20">
        <f t="shared" si="3"/>
        <v>348158.79</v>
      </c>
      <c r="R35" s="20">
        <f t="shared" si="4"/>
        <v>309692.08285942941</v>
      </c>
      <c r="S35" s="20">
        <f t="shared" si="5"/>
        <v>182718.32888706334</v>
      </c>
      <c r="T35" s="20">
        <f t="shared" si="9"/>
        <v>126973.75397236607</v>
      </c>
      <c r="U35" s="20">
        <f t="shared" si="6"/>
        <v>10356.911190570589</v>
      </c>
      <c r="V35" s="20">
        <f t="shared" si="7"/>
        <v>28109.79595</v>
      </c>
    </row>
    <row r="36" spans="1:22" s="3" customFormat="1" ht="30" hidden="1" x14ac:dyDescent="0.25">
      <c r="A36" s="18">
        <v>33</v>
      </c>
      <c r="B36" s="6" t="s">
        <v>61</v>
      </c>
      <c r="C36" s="4" t="s">
        <v>53</v>
      </c>
      <c r="D36" s="7" t="s">
        <v>33</v>
      </c>
      <c r="E36" s="20">
        <v>799736.55</v>
      </c>
      <c r="F36" s="20">
        <v>750927.0288804</v>
      </c>
      <c r="G36" s="20">
        <f t="shared" si="10"/>
        <v>443046.94703943597</v>
      </c>
      <c r="H36" s="20">
        <f t="shared" si="11"/>
        <v>307880.08184096403</v>
      </c>
      <c r="I36" s="20">
        <v>20818.741869600002</v>
      </c>
      <c r="J36" s="20">
        <v>27990.779250000003</v>
      </c>
      <c r="K36" s="20">
        <v>469758.4</v>
      </c>
      <c r="L36" s="20">
        <v>361229.17733119999</v>
      </c>
      <c r="M36" s="20">
        <f t="shared" si="2"/>
        <v>213125.21462540797</v>
      </c>
      <c r="N36" s="20">
        <f t="shared" si="8"/>
        <v>148103.96270579202</v>
      </c>
      <c r="O36" s="20">
        <v>12228.750668800001</v>
      </c>
      <c r="P36" s="20">
        <v>96300.472000000009</v>
      </c>
      <c r="Q36" s="20">
        <f t="shared" si="3"/>
        <v>1269494.9500000002</v>
      </c>
      <c r="R36" s="20">
        <f t="shared" si="4"/>
        <v>1112156.2062116</v>
      </c>
      <c r="S36" s="20">
        <f t="shared" si="5"/>
        <v>656172.16166484391</v>
      </c>
      <c r="T36" s="20">
        <f t="shared" si="9"/>
        <v>455984.04454675608</v>
      </c>
      <c r="U36" s="20">
        <f t="shared" ref="U36:U66" si="18">I36+O36</f>
        <v>33047.492538400002</v>
      </c>
      <c r="V36" s="20">
        <f t="shared" ref="V36:V66" si="19">J36+P36</f>
        <v>124291.25125000002</v>
      </c>
    </row>
    <row r="37" spans="1:22" s="3" customFormat="1" ht="30" hidden="1" x14ac:dyDescent="0.25">
      <c r="A37" s="18">
        <v>34</v>
      </c>
      <c r="B37" s="19" t="s">
        <v>62</v>
      </c>
      <c r="C37" s="4" t="s">
        <v>23</v>
      </c>
      <c r="D37" s="18" t="s">
        <v>63</v>
      </c>
      <c r="E37" s="22">
        <v>3239920.74</v>
      </c>
      <c r="F37" s="22">
        <f>E37-I37-J37</f>
        <v>3030143.4360078522</v>
      </c>
      <c r="G37" s="20">
        <f t="shared" si="10"/>
        <v>1787784.6272446327</v>
      </c>
      <c r="H37" s="20">
        <f t="shared" si="11"/>
        <v>1242358.8087632195</v>
      </c>
      <c r="I37" s="22">
        <f>E37*2.97476653987986%</f>
        <v>96380.07809214796</v>
      </c>
      <c r="J37" s="22">
        <f>E37*3.5%</f>
        <v>113397.22590000002</v>
      </c>
      <c r="K37" s="20">
        <v>0</v>
      </c>
      <c r="L37" s="20">
        <v>0</v>
      </c>
      <c r="M37" s="20">
        <f t="shared" si="2"/>
        <v>0</v>
      </c>
      <c r="N37" s="20">
        <f t="shared" si="8"/>
        <v>0</v>
      </c>
      <c r="O37" s="20">
        <v>0</v>
      </c>
      <c r="P37" s="20">
        <v>0</v>
      </c>
      <c r="Q37" s="20">
        <f t="shared" si="3"/>
        <v>3239920.74</v>
      </c>
      <c r="R37" s="20">
        <f t="shared" si="4"/>
        <v>3030143.4360078522</v>
      </c>
      <c r="S37" s="20">
        <f t="shared" si="5"/>
        <v>1787784.6272446327</v>
      </c>
      <c r="T37" s="20">
        <f t="shared" si="9"/>
        <v>1242358.8087632195</v>
      </c>
      <c r="U37" s="20">
        <f t="shared" si="18"/>
        <v>96380.07809214796</v>
      </c>
      <c r="V37" s="20">
        <f t="shared" si="19"/>
        <v>113397.22590000002</v>
      </c>
    </row>
    <row r="38" spans="1:22" s="3" customFormat="1" ht="30" hidden="1" x14ac:dyDescent="0.25">
      <c r="A38" s="18">
        <v>35</v>
      </c>
      <c r="B38" s="8" t="s">
        <v>64</v>
      </c>
      <c r="C38" s="4" t="s">
        <v>29</v>
      </c>
      <c r="D38" s="18" t="s">
        <v>65</v>
      </c>
      <c r="E38" s="23">
        <v>1005694.9</v>
      </c>
      <c r="F38" s="20">
        <f>E38-I38-J38</f>
        <v>952002.05198889819</v>
      </c>
      <c r="G38" s="20">
        <f t="shared" si="10"/>
        <v>561681.21067344991</v>
      </c>
      <c r="H38" s="20">
        <f t="shared" si="11"/>
        <v>390320.84131544828</v>
      </c>
      <c r="I38" s="20">
        <f>E38*0.0183888041105726</f>
        <v>18493.526511101903</v>
      </c>
      <c r="J38" s="20">
        <f>E38*0.035</f>
        <v>35199.321500000005</v>
      </c>
      <c r="K38" s="20">
        <v>0</v>
      </c>
      <c r="L38" s="20">
        <f>K38-O38-P38</f>
        <v>0</v>
      </c>
      <c r="M38" s="20">
        <f t="shared" si="2"/>
        <v>0</v>
      </c>
      <c r="N38" s="20">
        <f t="shared" si="8"/>
        <v>0</v>
      </c>
      <c r="O38" s="20">
        <f>K38*0.018388552481436</f>
        <v>0</v>
      </c>
      <c r="P38" s="20">
        <f>K38*0.205</f>
        <v>0</v>
      </c>
      <c r="Q38" s="20">
        <f t="shared" si="3"/>
        <v>1005694.9</v>
      </c>
      <c r="R38" s="20">
        <f t="shared" si="4"/>
        <v>952002.05198889819</v>
      </c>
      <c r="S38" s="20">
        <f t="shared" si="5"/>
        <v>561681.21067344991</v>
      </c>
      <c r="T38" s="20">
        <f t="shared" si="9"/>
        <v>390320.84131544828</v>
      </c>
      <c r="U38" s="20">
        <f t="shared" si="18"/>
        <v>18493.526511101903</v>
      </c>
      <c r="V38" s="20">
        <f t="shared" si="19"/>
        <v>35199.321500000005</v>
      </c>
    </row>
    <row r="39" spans="1:22" s="3" customFormat="1" ht="30" hidden="1" x14ac:dyDescent="0.25">
      <c r="A39" s="18">
        <v>36</v>
      </c>
      <c r="B39" s="8" t="s">
        <v>66</v>
      </c>
      <c r="C39" s="4" t="s">
        <v>29</v>
      </c>
      <c r="D39" s="18" t="s">
        <v>65</v>
      </c>
      <c r="E39" s="23">
        <v>1755278.99</v>
      </c>
      <c r="F39" s="20">
        <f>E39-I39-J39</f>
        <v>1661566.7438434863</v>
      </c>
      <c r="G39" s="20">
        <f t="shared" si="10"/>
        <v>980324.37886765681</v>
      </c>
      <c r="H39" s="20">
        <f t="shared" si="11"/>
        <v>681242.36497582949</v>
      </c>
      <c r="I39" s="20">
        <f>E39*0.0183888041105726</f>
        <v>32277.481506513723</v>
      </c>
      <c r="J39" s="20">
        <f>E39*0.035</f>
        <v>61434.764650000005</v>
      </c>
      <c r="K39" s="20">
        <v>0</v>
      </c>
      <c r="L39" s="20">
        <f>K39-O39-P39</f>
        <v>0</v>
      </c>
      <c r="M39" s="20">
        <f t="shared" si="2"/>
        <v>0</v>
      </c>
      <c r="N39" s="20">
        <f t="shared" si="8"/>
        <v>0</v>
      </c>
      <c r="O39" s="20">
        <f>K39*0.018388552481436</f>
        <v>0</v>
      </c>
      <c r="P39" s="20">
        <f>K39*0.205</f>
        <v>0</v>
      </c>
      <c r="Q39" s="20">
        <f t="shared" si="3"/>
        <v>1755278.99</v>
      </c>
      <c r="R39" s="20">
        <f t="shared" si="4"/>
        <v>1661566.7438434863</v>
      </c>
      <c r="S39" s="20">
        <f t="shared" si="5"/>
        <v>980324.37886765681</v>
      </c>
      <c r="T39" s="20">
        <f t="shared" si="9"/>
        <v>681242.36497582949</v>
      </c>
      <c r="U39" s="20">
        <f t="shared" si="18"/>
        <v>32277.481506513723</v>
      </c>
      <c r="V39" s="20">
        <f t="shared" si="19"/>
        <v>61434.764650000005</v>
      </c>
    </row>
    <row r="40" spans="1:22" s="3" customFormat="1" ht="15.75" hidden="1" x14ac:dyDescent="0.25">
      <c r="A40" s="18">
        <v>37</v>
      </c>
      <c r="B40" s="19" t="s">
        <v>67</v>
      </c>
      <c r="C40" s="4" t="s">
        <v>53</v>
      </c>
      <c r="D40" s="18" t="s">
        <v>33</v>
      </c>
      <c r="E40" s="20">
        <v>1384825.2</v>
      </c>
      <c r="F40" s="20">
        <v>1300306.5483935999</v>
      </c>
      <c r="G40" s="20">
        <f t="shared" si="10"/>
        <v>767180.86355222389</v>
      </c>
      <c r="H40" s="20">
        <f t="shared" si="11"/>
        <v>533125.68484137603</v>
      </c>
      <c r="I40" s="20">
        <v>36049.769606399997</v>
      </c>
      <c r="J40" s="20">
        <v>48468.882000000005</v>
      </c>
      <c r="K40" s="20">
        <v>175379.19</v>
      </c>
      <c r="L40" s="20">
        <v>134860.98497592</v>
      </c>
      <c r="M40" s="20">
        <f t="shared" si="2"/>
        <v>79567.981135792797</v>
      </c>
      <c r="N40" s="20">
        <f t="shared" si="8"/>
        <v>55293.003840127203</v>
      </c>
      <c r="O40" s="20">
        <v>4565.4710740800001</v>
      </c>
      <c r="P40" s="20">
        <v>35952.733950000002</v>
      </c>
      <c r="Q40" s="20">
        <f t="shared" si="3"/>
        <v>1560204.39</v>
      </c>
      <c r="R40" s="20">
        <f t="shared" si="4"/>
        <v>1435167.53336952</v>
      </c>
      <c r="S40" s="20">
        <f t="shared" si="5"/>
        <v>846748.84468801669</v>
      </c>
      <c r="T40" s="20">
        <f t="shared" si="9"/>
        <v>588418.68868150329</v>
      </c>
      <c r="U40" s="20">
        <f t="shared" si="18"/>
        <v>40615.240680479998</v>
      </c>
      <c r="V40" s="20">
        <f t="shared" si="19"/>
        <v>84421.615950000007</v>
      </c>
    </row>
    <row r="41" spans="1:22" s="3" customFormat="1" ht="30" hidden="1" x14ac:dyDescent="0.25">
      <c r="A41" s="18">
        <v>38</v>
      </c>
      <c r="B41" s="19" t="s">
        <v>68</v>
      </c>
      <c r="C41" s="4" t="s">
        <v>53</v>
      </c>
      <c r="D41" s="18" t="s">
        <v>33</v>
      </c>
      <c r="E41" s="20">
        <v>1416451.75</v>
      </c>
      <c r="F41" s="20">
        <v>1330002.8667939999</v>
      </c>
      <c r="G41" s="20">
        <f t="shared" si="10"/>
        <v>784701.69140845991</v>
      </c>
      <c r="H41" s="20">
        <f t="shared" si="11"/>
        <v>545301.17538554</v>
      </c>
      <c r="I41" s="20">
        <v>36873.071956</v>
      </c>
      <c r="J41" s="20">
        <v>49575.811249999999</v>
      </c>
      <c r="K41" s="20">
        <v>109123.92</v>
      </c>
      <c r="L41" s="20">
        <v>83912.802514559997</v>
      </c>
      <c r="M41" s="20">
        <f t="shared" si="2"/>
        <v>49508.553483590396</v>
      </c>
      <c r="N41" s="20">
        <f t="shared" si="8"/>
        <v>34404.2490309696</v>
      </c>
      <c r="O41" s="20">
        <v>2840.71388544</v>
      </c>
      <c r="P41" s="20">
        <v>22370.403599999998</v>
      </c>
      <c r="Q41" s="20">
        <f t="shared" si="3"/>
        <v>1525575.67</v>
      </c>
      <c r="R41" s="20">
        <f t="shared" si="4"/>
        <v>1413915.66930856</v>
      </c>
      <c r="S41" s="20">
        <f t="shared" si="5"/>
        <v>834210.2448920504</v>
      </c>
      <c r="T41" s="20">
        <f t="shared" si="9"/>
        <v>579705.42441650957</v>
      </c>
      <c r="U41" s="20">
        <f t="shared" si="18"/>
        <v>39713.785841439996</v>
      </c>
      <c r="V41" s="20">
        <f t="shared" si="19"/>
        <v>71946.214849999989</v>
      </c>
    </row>
    <row r="42" spans="1:22" s="3" customFormat="1" ht="30" hidden="1" x14ac:dyDescent="0.25">
      <c r="A42" s="18">
        <v>39</v>
      </c>
      <c r="B42" s="19" t="s">
        <v>69</v>
      </c>
      <c r="C42" s="4" t="s">
        <v>53</v>
      </c>
      <c r="D42" s="18" t="s">
        <v>33</v>
      </c>
      <c r="E42" s="20">
        <v>1325833.19</v>
      </c>
      <c r="F42" s="20">
        <v>1244914.9387479201</v>
      </c>
      <c r="G42" s="20">
        <f t="shared" si="10"/>
        <v>734499.81386127276</v>
      </c>
      <c r="H42" s="20">
        <f t="shared" si="11"/>
        <v>510415.12488664733</v>
      </c>
      <c r="I42" s="20">
        <v>34514.089602079999</v>
      </c>
      <c r="J42" s="20">
        <v>46404.161650000002</v>
      </c>
      <c r="K42" s="20">
        <v>82467.92</v>
      </c>
      <c r="L42" s="20">
        <v>63415.191506560004</v>
      </c>
      <c r="M42" s="20">
        <f t="shared" si="2"/>
        <v>37414.9629888704</v>
      </c>
      <c r="N42" s="20">
        <f t="shared" si="8"/>
        <v>26000.228517689604</v>
      </c>
      <c r="O42" s="20">
        <v>2146.8048934399999</v>
      </c>
      <c r="P42" s="20">
        <v>16905.923599999998</v>
      </c>
      <c r="Q42" s="20">
        <f t="shared" si="3"/>
        <v>1408301.1099999999</v>
      </c>
      <c r="R42" s="20">
        <f t="shared" si="4"/>
        <v>1308330.1302544801</v>
      </c>
      <c r="S42" s="20">
        <f t="shared" si="5"/>
        <v>771914.77685014321</v>
      </c>
      <c r="T42" s="20">
        <f t="shared" si="9"/>
        <v>536415.35340433684</v>
      </c>
      <c r="U42" s="20">
        <f t="shared" si="18"/>
        <v>36660.894495519999</v>
      </c>
      <c r="V42" s="20">
        <f t="shared" si="19"/>
        <v>63310.085250000004</v>
      </c>
    </row>
    <row r="43" spans="1:22" s="3" customFormat="1" ht="45" hidden="1" x14ac:dyDescent="0.25">
      <c r="A43" s="18">
        <v>40</v>
      </c>
      <c r="B43" s="19" t="s">
        <v>70</v>
      </c>
      <c r="C43" s="4" t="s">
        <v>23</v>
      </c>
      <c r="D43" s="18" t="s">
        <v>33</v>
      </c>
      <c r="E43" s="22">
        <v>1157535.8</v>
      </c>
      <c r="F43" s="22">
        <f>E43-I43-J43</f>
        <v>1082588.0593344693</v>
      </c>
      <c r="G43" s="20">
        <f t="shared" si="10"/>
        <v>638726.9550073368</v>
      </c>
      <c r="H43" s="20">
        <f t="shared" si="11"/>
        <v>443861.10432713246</v>
      </c>
      <c r="I43" s="22">
        <f>E43*2.97476653987986%</f>
        <v>34433.987665530658</v>
      </c>
      <c r="J43" s="22">
        <f>E43*3.5%</f>
        <v>40513.753000000004</v>
      </c>
      <c r="K43" s="20">
        <v>0</v>
      </c>
      <c r="L43" s="20">
        <v>0</v>
      </c>
      <c r="M43" s="20">
        <f t="shared" si="2"/>
        <v>0</v>
      </c>
      <c r="N43" s="20">
        <f t="shared" si="8"/>
        <v>0</v>
      </c>
      <c r="O43" s="20">
        <v>0</v>
      </c>
      <c r="P43" s="20">
        <v>0</v>
      </c>
      <c r="Q43" s="20">
        <f t="shared" si="3"/>
        <v>1157535.8</v>
      </c>
      <c r="R43" s="20">
        <f t="shared" si="4"/>
        <v>1082588.0593344693</v>
      </c>
      <c r="S43" s="20">
        <f t="shared" si="5"/>
        <v>638726.9550073368</v>
      </c>
      <c r="T43" s="20">
        <f t="shared" si="9"/>
        <v>443861.10432713246</v>
      </c>
      <c r="U43" s="20">
        <f t="shared" si="18"/>
        <v>34433.987665530658</v>
      </c>
      <c r="V43" s="20">
        <f t="shared" si="19"/>
        <v>40513.753000000004</v>
      </c>
    </row>
    <row r="44" spans="1:22" s="3" customFormat="1" ht="15.75" hidden="1" x14ac:dyDescent="0.25">
      <c r="A44" s="18">
        <v>41</v>
      </c>
      <c r="B44" s="8" t="s">
        <v>71</v>
      </c>
      <c r="C44" s="4" t="s">
        <v>15</v>
      </c>
      <c r="D44" s="18" t="s">
        <v>33</v>
      </c>
      <c r="E44" s="20">
        <v>2089837.41</v>
      </c>
      <c r="F44" s="20">
        <v>1985992.4162547367</v>
      </c>
      <c r="G44" s="20">
        <f t="shared" si="10"/>
        <v>1171735.5255902945</v>
      </c>
      <c r="H44" s="20">
        <f t="shared" si="11"/>
        <v>814256.89066444221</v>
      </c>
      <c r="I44" s="20">
        <v>30700.683745263133</v>
      </c>
      <c r="J44" s="20">
        <v>73144.31</v>
      </c>
      <c r="K44" s="20">
        <v>529268.67000000004</v>
      </c>
      <c r="L44" s="20">
        <v>412993.38702191476</v>
      </c>
      <c r="M44" s="20">
        <f t="shared" si="2"/>
        <v>243666.0983429297</v>
      </c>
      <c r="N44" s="20">
        <f t="shared" si="8"/>
        <v>169327.28867898506</v>
      </c>
      <c r="O44" s="20">
        <v>7775.2029780852854</v>
      </c>
      <c r="P44" s="20">
        <v>108500.08</v>
      </c>
      <c r="Q44" s="20">
        <f t="shared" si="3"/>
        <v>2619106.08</v>
      </c>
      <c r="R44" s="20">
        <f t="shared" si="4"/>
        <v>2398985.8032766515</v>
      </c>
      <c r="S44" s="20">
        <f t="shared" si="5"/>
        <v>1415401.6239332242</v>
      </c>
      <c r="T44" s="20">
        <f t="shared" si="9"/>
        <v>983584.1793434273</v>
      </c>
      <c r="U44" s="20">
        <f t="shared" si="18"/>
        <v>38475.88672334842</v>
      </c>
      <c r="V44" s="20">
        <f t="shared" si="19"/>
        <v>181644.39</v>
      </c>
    </row>
    <row r="45" spans="1:22" s="3" customFormat="1" ht="30" hidden="1" x14ac:dyDescent="0.25">
      <c r="A45" s="18">
        <v>42</v>
      </c>
      <c r="B45" s="8" t="s">
        <v>72</v>
      </c>
      <c r="C45" s="4" t="s">
        <v>15</v>
      </c>
      <c r="D45" s="18" t="s">
        <v>33</v>
      </c>
      <c r="E45" s="20">
        <v>431027.91</v>
      </c>
      <c r="F45" s="20">
        <v>409609.92948791623</v>
      </c>
      <c r="G45" s="20">
        <f t="shared" si="10"/>
        <v>241669.85839787056</v>
      </c>
      <c r="H45" s="20">
        <f t="shared" si="11"/>
        <v>167940.07109004568</v>
      </c>
      <c r="I45" s="20">
        <v>6332.0005120837322</v>
      </c>
      <c r="J45" s="20">
        <v>15085.98</v>
      </c>
      <c r="K45" s="20">
        <v>696899.6</v>
      </c>
      <c r="L45" s="20">
        <v>543797.400678306</v>
      </c>
      <c r="M45" s="20">
        <f t="shared" si="2"/>
        <v>320840.4664002005</v>
      </c>
      <c r="N45" s="20">
        <f t="shared" si="8"/>
        <v>222956.9342781055</v>
      </c>
      <c r="O45" s="20">
        <v>10237.779321693921</v>
      </c>
      <c r="P45" s="20">
        <v>142864.42000000001</v>
      </c>
      <c r="Q45" s="20">
        <f t="shared" si="3"/>
        <v>1127927.51</v>
      </c>
      <c r="R45" s="20">
        <f t="shared" si="4"/>
        <v>953407.33016622229</v>
      </c>
      <c r="S45" s="20">
        <f t="shared" si="5"/>
        <v>562510.32479807117</v>
      </c>
      <c r="T45" s="20">
        <f t="shared" si="9"/>
        <v>390897.00536815112</v>
      </c>
      <c r="U45" s="20">
        <f t="shared" si="18"/>
        <v>16569.779833777655</v>
      </c>
      <c r="V45" s="20">
        <f t="shared" si="19"/>
        <v>157950.40000000002</v>
      </c>
    </row>
    <row r="46" spans="1:22" s="3" customFormat="1" ht="15.75" hidden="1" x14ac:dyDescent="0.25">
      <c r="A46" s="18">
        <v>43</v>
      </c>
      <c r="B46" s="8" t="s">
        <v>73</v>
      </c>
      <c r="C46" s="4" t="s">
        <v>15</v>
      </c>
      <c r="D46" s="18" t="s">
        <v>33</v>
      </c>
      <c r="E46" s="20">
        <v>4126214.27</v>
      </c>
      <c r="F46" s="20">
        <v>3921180.7628588215</v>
      </c>
      <c r="G46" s="20">
        <f t="shared" si="10"/>
        <v>2313496.6500867046</v>
      </c>
      <c r="H46" s="20">
        <f t="shared" si="11"/>
        <v>1607684.1127721169</v>
      </c>
      <c r="I46" s="20">
        <v>60616.007141178408</v>
      </c>
      <c r="J46" s="20">
        <v>144417.5</v>
      </c>
      <c r="K46" s="20">
        <v>140674.49</v>
      </c>
      <c r="L46" s="20">
        <v>109769.64630012725</v>
      </c>
      <c r="M46" s="20">
        <f t="shared" si="2"/>
        <v>64764.091317075072</v>
      </c>
      <c r="N46" s="20">
        <f t="shared" si="8"/>
        <v>45005.554983052178</v>
      </c>
      <c r="O46" s="20">
        <v>2066.573699872748</v>
      </c>
      <c r="P46" s="20">
        <v>28838.27</v>
      </c>
      <c r="Q46" s="20">
        <f t="shared" si="3"/>
        <v>4266888.76</v>
      </c>
      <c r="R46" s="20">
        <f t="shared" si="4"/>
        <v>4030950.4091589488</v>
      </c>
      <c r="S46" s="20">
        <f t="shared" si="5"/>
        <v>2378260.7414037795</v>
      </c>
      <c r="T46" s="20">
        <f t="shared" si="9"/>
        <v>1652689.6677551693</v>
      </c>
      <c r="U46" s="20">
        <f t="shared" si="18"/>
        <v>62682.580841051153</v>
      </c>
      <c r="V46" s="20">
        <f t="shared" si="19"/>
        <v>173255.77</v>
      </c>
    </row>
    <row r="47" spans="1:22" s="3" customFormat="1" ht="15.75" hidden="1" x14ac:dyDescent="0.25">
      <c r="A47" s="18">
        <v>44</v>
      </c>
      <c r="B47" s="8" t="s">
        <v>74</v>
      </c>
      <c r="C47" s="4" t="s">
        <v>15</v>
      </c>
      <c r="D47" s="18" t="s">
        <v>75</v>
      </c>
      <c r="E47" s="20">
        <v>1487139.51</v>
      </c>
      <c r="F47" s="20">
        <v>1390935.7587808</v>
      </c>
      <c r="G47" s="20">
        <f t="shared" si="10"/>
        <v>820652.09768067196</v>
      </c>
      <c r="H47" s="20">
        <f t="shared" si="11"/>
        <v>570283.66110012808</v>
      </c>
      <c r="I47" s="20">
        <v>21846.771219200054</v>
      </c>
      <c r="J47" s="20">
        <v>74356.98</v>
      </c>
      <c r="K47" s="20">
        <v>925789.69</v>
      </c>
      <c r="L47" s="20">
        <v>717773.57877653616</v>
      </c>
      <c r="M47" s="20">
        <f t="shared" si="2"/>
        <v>423486.41147815634</v>
      </c>
      <c r="N47" s="20">
        <f t="shared" si="8"/>
        <v>294287.16729837982</v>
      </c>
      <c r="O47" s="20">
        <v>13600.281223463788</v>
      </c>
      <c r="P47" s="20">
        <v>194415.83</v>
      </c>
      <c r="Q47" s="20">
        <f t="shared" si="3"/>
        <v>2412929.2000000002</v>
      </c>
      <c r="R47" s="20">
        <f t="shared" si="4"/>
        <v>2108709.3375573363</v>
      </c>
      <c r="S47" s="20">
        <f t="shared" si="5"/>
        <v>1244138.5091588283</v>
      </c>
      <c r="T47" s="20">
        <f t="shared" si="9"/>
        <v>864570.82839850802</v>
      </c>
      <c r="U47" s="20">
        <f t="shared" si="18"/>
        <v>35447.052442663844</v>
      </c>
      <c r="V47" s="20">
        <f t="shared" si="19"/>
        <v>268772.81</v>
      </c>
    </row>
    <row r="48" spans="1:22" s="3" customFormat="1" ht="30" hidden="1" x14ac:dyDescent="0.25">
      <c r="A48" s="18">
        <v>45</v>
      </c>
      <c r="B48" s="19" t="s">
        <v>76</v>
      </c>
      <c r="C48" s="4" t="s">
        <v>18</v>
      </c>
      <c r="D48" s="18" t="s">
        <v>77</v>
      </c>
      <c r="E48" s="20">
        <v>2449254</v>
      </c>
      <c r="F48" s="20">
        <v>2269427.5522958757</v>
      </c>
      <c r="G48" s="20">
        <f t="shared" si="10"/>
        <v>1338962.2558545666</v>
      </c>
      <c r="H48" s="20">
        <f t="shared" si="11"/>
        <v>930465.29644130915</v>
      </c>
      <c r="I48" s="20">
        <v>106348.82770412401</v>
      </c>
      <c r="J48" s="20">
        <v>73477.62</v>
      </c>
      <c r="K48" s="20">
        <v>458102.8</v>
      </c>
      <c r="L48" s="20">
        <v>346591.00138286321</v>
      </c>
      <c r="M48" s="20">
        <f t="shared" si="2"/>
        <v>204488.69081588928</v>
      </c>
      <c r="N48" s="20">
        <f t="shared" si="8"/>
        <v>142102.31056697393</v>
      </c>
      <c r="O48" s="20">
        <v>19891.238617136802</v>
      </c>
      <c r="P48" s="20">
        <v>91620.56</v>
      </c>
      <c r="Q48" s="20">
        <f t="shared" si="3"/>
        <v>2907356.8</v>
      </c>
      <c r="R48" s="20">
        <f t="shared" si="4"/>
        <v>2616018.5536787389</v>
      </c>
      <c r="S48" s="20">
        <f t="shared" si="5"/>
        <v>1543450.9466704559</v>
      </c>
      <c r="T48" s="20">
        <f t="shared" si="9"/>
        <v>1072567.607008283</v>
      </c>
      <c r="U48" s="20">
        <f t="shared" si="18"/>
        <v>126240.06632126081</v>
      </c>
      <c r="V48" s="20">
        <f t="shared" si="19"/>
        <v>165098.18</v>
      </c>
    </row>
    <row r="49" spans="1:22" s="3" customFormat="1" ht="30" hidden="1" x14ac:dyDescent="0.25">
      <c r="A49" s="18">
        <v>46</v>
      </c>
      <c r="B49" s="19" t="s">
        <v>78</v>
      </c>
      <c r="C49" s="4" t="s">
        <v>18</v>
      </c>
      <c r="D49" s="18" t="s">
        <v>77</v>
      </c>
      <c r="E49" s="20">
        <v>2134438.4700000002</v>
      </c>
      <c r="F49" s="20">
        <v>1977726.0637313465</v>
      </c>
      <c r="G49" s="20">
        <f t="shared" si="10"/>
        <v>1166858.3776014943</v>
      </c>
      <c r="H49" s="20">
        <f t="shared" si="11"/>
        <v>810867.6861298522</v>
      </c>
      <c r="I49" s="20">
        <v>92679.252168653838</v>
      </c>
      <c r="J49" s="20">
        <v>64033.154100000007</v>
      </c>
      <c r="K49" s="20">
        <v>1194722.95</v>
      </c>
      <c r="L49" s="20">
        <v>844166.25959200715</v>
      </c>
      <c r="M49" s="20">
        <f t="shared" si="2"/>
        <v>498058.09315928421</v>
      </c>
      <c r="N49" s="20">
        <f t="shared" si="8"/>
        <v>346108.16643272294</v>
      </c>
      <c r="O49" s="20">
        <v>51875.952907992702</v>
      </c>
      <c r="P49" s="20">
        <v>298680.73749999999</v>
      </c>
      <c r="Q49" s="20">
        <f t="shared" si="3"/>
        <v>3329161.42</v>
      </c>
      <c r="R49" s="20">
        <f t="shared" si="4"/>
        <v>2821892.3233233537</v>
      </c>
      <c r="S49" s="20">
        <f t="shared" si="5"/>
        <v>1664916.4707607785</v>
      </c>
      <c r="T49" s="20">
        <f t="shared" si="9"/>
        <v>1156975.8525625751</v>
      </c>
      <c r="U49" s="20">
        <f t="shared" si="18"/>
        <v>144555.20507664653</v>
      </c>
      <c r="V49" s="20">
        <f t="shared" si="19"/>
        <v>362713.89159999997</v>
      </c>
    </row>
    <row r="50" spans="1:22" s="3" customFormat="1" ht="45" hidden="1" x14ac:dyDescent="0.25">
      <c r="A50" s="18">
        <v>47</v>
      </c>
      <c r="B50" s="19" t="s">
        <v>79</v>
      </c>
      <c r="C50" s="4" t="s">
        <v>18</v>
      </c>
      <c r="D50" s="18" t="s">
        <v>80</v>
      </c>
      <c r="E50" s="20">
        <v>5654703.9400000004</v>
      </c>
      <c r="F50" s="20">
        <v>5233875.7496234309</v>
      </c>
      <c r="G50" s="20">
        <f t="shared" si="10"/>
        <v>3087986.692277824</v>
      </c>
      <c r="H50" s="20">
        <f t="shared" si="11"/>
        <v>2145889.0573456069</v>
      </c>
      <c r="I50" s="20">
        <v>245532.36823656966</v>
      </c>
      <c r="J50" s="20">
        <v>175295.82214</v>
      </c>
      <c r="K50" s="20">
        <v>625771.12</v>
      </c>
      <c r="L50" s="20">
        <v>472819.57590096525</v>
      </c>
      <c r="M50" s="20">
        <f t="shared" si="2"/>
        <v>278963.54978156951</v>
      </c>
      <c r="N50" s="20">
        <f t="shared" si="8"/>
        <v>193856.02611939574</v>
      </c>
      <c r="O50" s="20">
        <v>27171.54897903472</v>
      </c>
      <c r="P50" s="20">
        <v>125779.99512000001</v>
      </c>
      <c r="Q50" s="20">
        <f t="shared" si="3"/>
        <v>6280475.0600000005</v>
      </c>
      <c r="R50" s="20">
        <f t="shared" si="4"/>
        <v>5706695.3255243963</v>
      </c>
      <c r="S50" s="20">
        <f t="shared" si="5"/>
        <v>3366950.2420593938</v>
      </c>
      <c r="T50" s="20">
        <f t="shared" si="9"/>
        <v>2339745.0834650025</v>
      </c>
      <c r="U50" s="20">
        <f t="shared" si="18"/>
        <v>272703.91721560439</v>
      </c>
      <c r="V50" s="20">
        <f t="shared" si="19"/>
        <v>301075.81726000004</v>
      </c>
    </row>
    <row r="51" spans="1:22" s="3" customFormat="1" ht="25.5" hidden="1" x14ac:dyDescent="0.25">
      <c r="A51" s="18">
        <v>48</v>
      </c>
      <c r="B51" s="19" t="s">
        <v>81</v>
      </c>
      <c r="C51" s="4" t="s">
        <v>18</v>
      </c>
      <c r="D51" s="18" t="s">
        <v>33</v>
      </c>
      <c r="E51" s="20">
        <v>1176641.3799999999</v>
      </c>
      <c r="F51" s="20">
        <v>1084368.0969433095</v>
      </c>
      <c r="G51" s="20">
        <f t="shared" si="10"/>
        <v>639777.17719655263</v>
      </c>
      <c r="H51" s="20">
        <f t="shared" si="11"/>
        <v>444590.9197467569</v>
      </c>
      <c r="I51" s="20">
        <v>51090.834756690281</v>
      </c>
      <c r="J51" s="20">
        <v>41182.448299999996</v>
      </c>
      <c r="K51" s="20">
        <v>206217.84</v>
      </c>
      <c r="L51" s="20">
        <v>154989.01735383697</v>
      </c>
      <c r="M51" s="20">
        <f t="shared" si="2"/>
        <v>91443.520238763813</v>
      </c>
      <c r="N51" s="20">
        <f t="shared" si="8"/>
        <v>63545.497115073158</v>
      </c>
      <c r="O51" s="20">
        <v>8954.1654461630405</v>
      </c>
      <c r="P51" s="20">
        <v>42274.657199999994</v>
      </c>
      <c r="Q51" s="20">
        <f t="shared" si="3"/>
        <v>1382859.22</v>
      </c>
      <c r="R51" s="20">
        <f t="shared" si="4"/>
        <v>1239357.1142971464</v>
      </c>
      <c r="S51" s="20">
        <f t="shared" si="5"/>
        <v>731220.6974353164</v>
      </c>
      <c r="T51" s="20">
        <f t="shared" si="9"/>
        <v>508136.41686183005</v>
      </c>
      <c r="U51" s="20">
        <f t="shared" si="18"/>
        <v>60045.00020285332</v>
      </c>
      <c r="V51" s="20">
        <f t="shared" si="19"/>
        <v>83457.105499999991</v>
      </c>
    </row>
    <row r="52" spans="1:22" s="3" customFormat="1" ht="30" hidden="1" x14ac:dyDescent="0.25">
      <c r="A52" s="18">
        <v>49</v>
      </c>
      <c r="B52" s="19" t="s">
        <v>82</v>
      </c>
      <c r="C52" s="4" t="s">
        <v>23</v>
      </c>
      <c r="D52" s="18" t="s">
        <v>24</v>
      </c>
      <c r="E52" s="21">
        <v>1695072.86</v>
      </c>
      <c r="F52" s="22">
        <f>E52-I52-J52</f>
        <v>1585320.8496341354</v>
      </c>
      <c r="G52" s="20">
        <f t="shared" si="10"/>
        <v>935339.30128413986</v>
      </c>
      <c r="H52" s="20">
        <f t="shared" si="11"/>
        <v>649981.54834999552</v>
      </c>
      <c r="I52" s="22">
        <f>E52*2.97476653987986%</f>
        <v>50424.460265864589</v>
      </c>
      <c r="J52" s="22">
        <f>E52*3.5%</f>
        <v>59327.550100000008</v>
      </c>
      <c r="K52" s="20">
        <v>130485.98</v>
      </c>
      <c r="L52" s="22">
        <f>K52-O52-P52</f>
        <v>99854.700827725668</v>
      </c>
      <c r="M52" s="20">
        <f t="shared" si="2"/>
        <v>58914.273488358143</v>
      </c>
      <c r="N52" s="20">
        <f t="shared" si="8"/>
        <v>40940.427339367525</v>
      </c>
      <c r="O52" s="22">
        <f>K52*2.97476653987986%</f>
        <v>3881.6532722743264</v>
      </c>
      <c r="P52" s="22">
        <f>K52*20.5%</f>
        <v>26749.625899999999</v>
      </c>
      <c r="Q52" s="20">
        <f t="shared" si="3"/>
        <v>1825558.84</v>
      </c>
      <c r="R52" s="20">
        <f t="shared" si="4"/>
        <v>1685175.5504618611</v>
      </c>
      <c r="S52" s="20">
        <f t="shared" si="5"/>
        <v>994253.57477249799</v>
      </c>
      <c r="T52" s="20">
        <f t="shared" si="9"/>
        <v>690921.97568936308</v>
      </c>
      <c r="U52" s="20">
        <f t="shared" si="18"/>
        <v>54306.113538138918</v>
      </c>
      <c r="V52" s="20">
        <f t="shared" si="19"/>
        <v>86077.176000000007</v>
      </c>
    </row>
    <row r="53" spans="1:22" s="3" customFormat="1" ht="25.5" hidden="1" x14ac:dyDescent="0.25">
      <c r="A53" s="18">
        <v>50</v>
      </c>
      <c r="B53" s="19" t="s">
        <v>83</v>
      </c>
      <c r="C53" s="4" t="s">
        <v>18</v>
      </c>
      <c r="D53" s="18" t="s">
        <v>33</v>
      </c>
      <c r="E53" s="20">
        <v>1806384.88</v>
      </c>
      <c r="F53" s="20">
        <v>1664726.5411256987</v>
      </c>
      <c r="G53" s="20">
        <f t="shared" si="10"/>
        <v>982188.65926416218</v>
      </c>
      <c r="H53" s="20">
        <f t="shared" si="11"/>
        <v>682537.88186153653</v>
      </c>
      <c r="I53" s="20">
        <v>78434.868074301281</v>
      </c>
      <c r="J53" s="20">
        <v>63223.470799999996</v>
      </c>
      <c r="K53" s="20">
        <v>355267.82</v>
      </c>
      <c r="L53" s="20">
        <v>267011.8662829551</v>
      </c>
      <c r="M53" s="20">
        <f t="shared" si="2"/>
        <v>157537.0011069435</v>
      </c>
      <c r="N53" s="20">
        <f t="shared" si="8"/>
        <v>109474.8651760116</v>
      </c>
      <c r="O53" s="20">
        <v>15426.050617044921</v>
      </c>
      <c r="P53" s="20">
        <v>72829.90310000001</v>
      </c>
      <c r="Q53" s="20">
        <f t="shared" si="3"/>
        <v>2161652.6999999997</v>
      </c>
      <c r="R53" s="20">
        <f t="shared" si="4"/>
        <v>1931738.4074086538</v>
      </c>
      <c r="S53" s="20">
        <f t="shared" si="5"/>
        <v>1139725.6603711057</v>
      </c>
      <c r="T53" s="20">
        <f t="shared" si="9"/>
        <v>792012.74703754811</v>
      </c>
      <c r="U53" s="20">
        <f t="shared" si="18"/>
        <v>93860.918691346204</v>
      </c>
      <c r="V53" s="20">
        <f t="shared" si="19"/>
        <v>136053.37390000001</v>
      </c>
    </row>
    <row r="54" spans="1:22" s="3" customFormat="1" ht="30" hidden="1" x14ac:dyDescent="0.25">
      <c r="A54" s="18">
        <v>51</v>
      </c>
      <c r="B54" s="19" t="s">
        <v>84</v>
      </c>
      <c r="C54" s="4" t="s">
        <v>26</v>
      </c>
      <c r="D54" s="18" t="s">
        <v>85</v>
      </c>
      <c r="E54" s="20">
        <v>2237376.6800000002</v>
      </c>
      <c r="F54" s="20">
        <f t="shared" ref="F54:F65" si="20">E54-I54-J54</f>
        <v>2077627.9900000005</v>
      </c>
      <c r="G54" s="20">
        <f t="shared" si="10"/>
        <v>1225800.5141000003</v>
      </c>
      <c r="H54" s="20">
        <f t="shared" si="11"/>
        <v>851827.47590000019</v>
      </c>
      <c r="I54" s="20">
        <v>81440.509999999995</v>
      </c>
      <c r="J54" s="20">
        <v>78308.179999999993</v>
      </c>
      <c r="K54" s="20">
        <v>526491.69999999995</v>
      </c>
      <c r="L54" s="20">
        <f>K54-O54-P54</f>
        <v>402029.05999999994</v>
      </c>
      <c r="M54" s="20">
        <f t="shared" si="2"/>
        <v>237197.14539999995</v>
      </c>
      <c r="N54" s="20">
        <f t="shared" si="8"/>
        <v>164831.91459999999</v>
      </c>
      <c r="O54" s="20">
        <v>19164.3</v>
      </c>
      <c r="P54" s="20">
        <v>105298.34</v>
      </c>
      <c r="Q54" s="20">
        <f t="shared" si="3"/>
        <v>2763868.38</v>
      </c>
      <c r="R54" s="20">
        <f t="shared" si="4"/>
        <v>2479657.0500000003</v>
      </c>
      <c r="S54" s="20">
        <f t="shared" si="5"/>
        <v>1462997.6595000001</v>
      </c>
      <c r="T54" s="20">
        <f t="shared" si="9"/>
        <v>1016659.3905000002</v>
      </c>
      <c r="U54" s="20">
        <f t="shared" si="18"/>
        <v>100604.81</v>
      </c>
      <c r="V54" s="20">
        <f t="shared" si="19"/>
        <v>183606.52</v>
      </c>
    </row>
    <row r="55" spans="1:22" s="3" customFormat="1" ht="30" hidden="1" x14ac:dyDescent="0.25">
      <c r="A55" s="18">
        <v>52</v>
      </c>
      <c r="B55" s="19" t="s">
        <v>86</v>
      </c>
      <c r="C55" s="4" t="s">
        <v>26</v>
      </c>
      <c r="D55" s="18" t="s">
        <v>85</v>
      </c>
      <c r="E55" s="20">
        <v>2010232.35</v>
      </c>
      <c r="F55" s="20">
        <f t="shared" si="20"/>
        <v>1866701.7600000002</v>
      </c>
      <c r="G55" s="20">
        <f t="shared" si="10"/>
        <v>1101354.0384000002</v>
      </c>
      <c r="H55" s="20">
        <f t="shared" si="11"/>
        <v>765347.72160000005</v>
      </c>
      <c r="I55" s="20">
        <v>73172.460000000006</v>
      </c>
      <c r="J55" s="20">
        <v>70358.13</v>
      </c>
      <c r="K55" s="20">
        <v>442560.68</v>
      </c>
      <c r="L55" s="20">
        <f>K55-O55-P55</f>
        <v>337939.32999999996</v>
      </c>
      <c r="M55" s="20">
        <f t="shared" si="2"/>
        <v>199384.20469999997</v>
      </c>
      <c r="N55" s="20">
        <f t="shared" si="8"/>
        <v>138555.12529999999</v>
      </c>
      <c r="O55" s="20">
        <v>16109.21</v>
      </c>
      <c r="P55" s="20">
        <v>88512.14</v>
      </c>
      <c r="Q55" s="20">
        <f t="shared" si="3"/>
        <v>2452793.0300000003</v>
      </c>
      <c r="R55" s="20">
        <f t="shared" si="4"/>
        <v>2204641.0900000003</v>
      </c>
      <c r="S55" s="20">
        <f t="shared" si="5"/>
        <v>1300738.2431000001</v>
      </c>
      <c r="T55" s="20">
        <f t="shared" si="9"/>
        <v>903902.84690000024</v>
      </c>
      <c r="U55" s="20">
        <f t="shared" si="18"/>
        <v>89281.670000000013</v>
      </c>
      <c r="V55" s="20">
        <f t="shared" si="19"/>
        <v>158870.27000000002</v>
      </c>
    </row>
    <row r="56" spans="1:22" s="3" customFormat="1" ht="60" hidden="1" x14ac:dyDescent="0.25">
      <c r="A56" s="18">
        <v>53</v>
      </c>
      <c r="B56" s="19" t="s">
        <v>87</v>
      </c>
      <c r="C56" s="4" t="s">
        <v>23</v>
      </c>
      <c r="D56" s="18" t="s">
        <v>88</v>
      </c>
      <c r="E56" s="22">
        <v>618696.42000000004</v>
      </c>
      <c r="F56" s="22">
        <f t="shared" si="20"/>
        <v>578637.27121440542</v>
      </c>
      <c r="G56" s="20">
        <f t="shared" si="10"/>
        <v>341395.99001649919</v>
      </c>
      <c r="H56" s="20">
        <f t="shared" si="11"/>
        <v>237241.28119790624</v>
      </c>
      <c r="I56" s="22">
        <f>E56*2.97476653987986%</f>
        <v>18404.774085594567</v>
      </c>
      <c r="J56" s="22">
        <f>E56*3.5%</f>
        <v>21654.374700000004</v>
      </c>
      <c r="K56" s="20">
        <v>442033.9</v>
      </c>
      <c r="L56" s="22">
        <f>K56-O56-P56</f>
        <v>338267.47394787404</v>
      </c>
      <c r="M56" s="20">
        <f t="shared" si="2"/>
        <v>199577.80962924566</v>
      </c>
      <c r="N56" s="20">
        <f t="shared" si="8"/>
        <v>138689.66431862838</v>
      </c>
      <c r="O56" s="22">
        <f>K56*2.97476653987986%</f>
        <v>13149.476552126001</v>
      </c>
      <c r="P56" s="22">
        <f>K56*20.5%</f>
        <v>90616.949500000002</v>
      </c>
      <c r="Q56" s="20">
        <f t="shared" si="3"/>
        <v>1060730.32</v>
      </c>
      <c r="R56" s="20">
        <f t="shared" si="4"/>
        <v>916904.74516227946</v>
      </c>
      <c r="S56" s="20">
        <f t="shared" si="5"/>
        <v>540973.79964574485</v>
      </c>
      <c r="T56" s="20">
        <f t="shared" si="9"/>
        <v>375930.94551653462</v>
      </c>
      <c r="U56" s="20">
        <f t="shared" si="18"/>
        <v>31554.250637720568</v>
      </c>
      <c r="V56" s="20">
        <f t="shared" si="19"/>
        <v>112271.3242</v>
      </c>
    </row>
    <row r="57" spans="1:22" s="3" customFormat="1" ht="30" hidden="1" x14ac:dyDescent="0.25">
      <c r="A57" s="18">
        <v>54</v>
      </c>
      <c r="B57" s="19" t="s">
        <v>89</v>
      </c>
      <c r="C57" s="4" t="s">
        <v>26</v>
      </c>
      <c r="D57" s="18" t="s">
        <v>30</v>
      </c>
      <c r="E57" s="20">
        <v>1590202.07</v>
      </c>
      <c r="F57" s="20">
        <f t="shared" si="20"/>
        <v>1476661.64</v>
      </c>
      <c r="G57" s="20">
        <f t="shared" si="10"/>
        <v>871230.36759999988</v>
      </c>
      <c r="H57" s="20">
        <f t="shared" si="11"/>
        <v>605431.27240000002</v>
      </c>
      <c r="I57" s="20">
        <v>57883.360000000001</v>
      </c>
      <c r="J57" s="20">
        <v>55657.07</v>
      </c>
      <c r="K57" s="20">
        <v>441654.06</v>
      </c>
      <c r="L57" s="20">
        <f>K57-O57-P57</f>
        <v>335038.76999999996</v>
      </c>
      <c r="M57" s="20">
        <f t="shared" si="2"/>
        <v>197672.87429999997</v>
      </c>
      <c r="N57" s="20">
        <f t="shared" si="8"/>
        <v>137365.89569999999</v>
      </c>
      <c r="O57" s="20">
        <v>16076.21</v>
      </c>
      <c r="P57" s="20">
        <v>90539.08</v>
      </c>
      <c r="Q57" s="20">
        <f t="shared" si="3"/>
        <v>2031856.1300000001</v>
      </c>
      <c r="R57" s="20">
        <f t="shared" si="4"/>
        <v>1811700.41</v>
      </c>
      <c r="S57" s="20">
        <f t="shared" si="5"/>
        <v>1068903.2418999998</v>
      </c>
      <c r="T57" s="20">
        <f t="shared" si="9"/>
        <v>742797.16810000013</v>
      </c>
      <c r="U57" s="20">
        <f t="shared" si="18"/>
        <v>73959.570000000007</v>
      </c>
      <c r="V57" s="20">
        <f t="shared" si="19"/>
        <v>146196.15</v>
      </c>
    </row>
    <row r="58" spans="1:22" s="3" customFormat="1" ht="30" hidden="1" x14ac:dyDescent="0.25">
      <c r="A58" s="18">
        <v>55</v>
      </c>
      <c r="B58" s="19" t="s">
        <v>90</v>
      </c>
      <c r="C58" s="4" t="s">
        <v>26</v>
      </c>
      <c r="D58" s="18" t="s">
        <v>30</v>
      </c>
      <c r="E58" s="20">
        <v>653854.89</v>
      </c>
      <c r="F58" s="20">
        <f t="shared" si="20"/>
        <v>607169.65</v>
      </c>
      <c r="G58" s="20">
        <f t="shared" si="10"/>
        <v>358230.09350000002</v>
      </c>
      <c r="H58" s="20">
        <f t="shared" si="11"/>
        <v>248939.55650000001</v>
      </c>
      <c r="I58" s="20">
        <v>23800.32</v>
      </c>
      <c r="J58" s="20">
        <v>22884.92</v>
      </c>
      <c r="K58" s="20">
        <v>0</v>
      </c>
      <c r="L58" s="20">
        <v>0</v>
      </c>
      <c r="M58" s="20">
        <f t="shared" si="2"/>
        <v>0</v>
      </c>
      <c r="N58" s="20">
        <f t="shared" si="8"/>
        <v>0</v>
      </c>
      <c r="O58" s="20">
        <v>0</v>
      </c>
      <c r="P58" s="20">
        <v>0</v>
      </c>
      <c r="Q58" s="20">
        <f t="shared" si="3"/>
        <v>653854.89</v>
      </c>
      <c r="R58" s="20">
        <f t="shared" si="4"/>
        <v>607169.65</v>
      </c>
      <c r="S58" s="20">
        <f t="shared" si="5"/>
        <v>358230.09350000002</v>
      </c>
      <c r="T58" s="20">
        <f t="shared" si="9"/>
        <v>248939.55650000001</v>
      </c>
      <c r="U58" s="20">
        <f t="shared" si="18"/>
        <v>23800.32</v>
      </c>
      <c r="V58" s="20">
        <f t="shared" si="19"/>
        <v>22884.92</v>
      </c>
    </row>
    <row r="59" spans="1:22" s="3" customFormat="1" ht="30" hidden="1" x14ac:dyDescent="0.25">
      <c r="A59" s="18">
        <v>56</v>
      </c>
      <c r="B59" s="19" t="s">
        <v>91</v>
      </c>
      <c r="C59" s="4" t="s">
        <v>26</v>
      </c>
      <c r="D59" s="18" t="s">
        <v>30</v>
      </c>
      <c r="E59" s="20">
        <v>1578654.03</v>
      </c>
      <c r="F59" s="20">
        <f t="shared" si="20"/>
        <v>1465938.1300000001</v>
      </c>
      <c r="G59" s="20">
        <f t="shared" si="10"/>
        <v>864903.49670000002</v>
      </c>
      <c r="H59" s="20">
        <f t="shared" si="11"/>
        <v>601034.6333000001</v>
      </c>
      <c r="I59" s="20">
        <v>57463.01</v>
      </c>
      <c r="J59" s="20">
        <v>55252.89</v>
      </c>
      <c r="K59" s="20">
        <v>0</v>
      </c>
      <c r="L59" s="20">
        <v>0</v>
      </c>
      <c r="M59" s="20">
        <f t="shared" si="2"/>
        <v>0</v>
      </c>
      <c r="N59" s="20">
        <f t="shared" si="8"/>
        <v>0</v>
      </c>
      <c r="O59" s="20">
        <v>0</v>
      </c>
      <c r="P59" s="20">
        <v>0</v>
      </c>
      <c r="Q59" s="20">
        <f t="shared" si="3"/>
        <v>1578654.03</v>
      </c>
      <c r="R59" s="20">
        <f t="shared" si="4"/>
        <v>1465938.1300000001</v>
      </c>
      <c r="S59" s="20">
        <f t="shared" si="5"/>
        <v>864903.49670000002</v>
      </c>
      <c r="T59" s="20">
        <f t="shared" si="9"/>
        <v>601034.6333000001</v>
      </c>
      <c r="U59" s="20">
        <f t="shared" si="18"/>
        <v>57463.01</v>
      </c>
      <c r="V59" s="20">
        <f t="shared" si="19"/>
        <v>55252.89</v>
      </c>
    </row>
    <row r="60" spans="1:22" s="3" customFormat="1" ht="30" hidden="1" x14ac:dyDescent="0.25">
      <c r="A60" s="18">
        <v>57</v>
      </c>
      <c r="B60" s="19" t="s">
        <v>92</v>
      </c>
      <c r="C60" s="4" t="s">
        <v>26</v>
      </c>
      <c r="D60" s="18" t="s">
        <v>30</v>
      </c>
      <c r="E60" s="20">
        <v>1644689.91</v>
      </c>
      <c r="F60" s="20">
        <f t="shared" si="20"/>
        <v>1527259.05</v>
      </c>
      <c r="G60" s="20">
        <f t="shared" si="10"/>
        <v>901082.8395</v>
      </c>
      <c r="H60" s="20">
        <f t="shared" si="11"/>
        <v>626176.21050000004</v>
      </c>
      <c r="I60" s="20">
        <v>59866.71</v>
      </c>
      <c r="J60" s="20">
        <v>57564.15</v>
      </c>
      <c r="K60" s="20">
        <v>159500.84</v>
      </c>
      <c r="L60" s="20">
        <f t="shared" ref="L60:L65" si="21">K60-O60-P60</f>
        <v>120997.34000000001</v>
      </c>
      <c r="M60" s="20">
        <f t="shared" si="2"/>
        <v>71388.430600000007</v>
      </c>
      <c r="N60" s="20">
        <f t="shared" si="8"/>
        <v>49608.909400000004</v>
      </c>
      <c r="O60" s="20">
        <v>5805.83</v>
      </c>
      <c r="P60" s="20">
        <v>32697.67</v>
      </c>
      <c r="Q60" s="20">
        <f t="shared" si="3"/>
        <v>1804190.75</v>
      </c>
      <c r="R60" s="20">
        <f t="shared" si="4"/>
        <v>1648256.3900000001</v>
      </c>
      <c r="S60" s="20">
        <f t="shared" si="5"/>
        <v>972471.27010000008</v>
      </c>
      <c r="T60" s="20">
        <f t="shared" si="9"/>
        <v>675785.11990000005</v>
      </c>
      <c r="U60" s="20">
        <f t="shared" si="18"/>
        <v>65672.539999999994</v>
      </c>
      <c r="V60" s="20">
        <f t="shared" si="19"/>
        <v>90261.82</v>
      </c>
    </row>
    <row r="61" spans="1:22" s="3" customFormat="1" ht="30" hidden="1" x14ac:dyDescent="0.25">
      <c r="A61" s="18">
        <v>58</v>
      </c>
      <c r="B61" s="19" t="s">
        <v>93</v>
      </c>
      <c r="C61" s="4" t="s">
        <v>23</v>
      </c>
      <c r="D61" s="18" t="s">
        <v>77</v>
      </c>
      <c r="E61" s="22">
        <v>1138975.07</v>
      </c>
      <c r="F61" s="22">
        <f t="shared" si="20"/>
        <v>1065229.0932700669</v>
      </c>
      <c r="G61" s="20">
        <f t="shared" si="10"/>
        <v>628485.16502933938</v>
      </c>
      <c r="H61" s="20">
        <f t="shared" si="11"/>
        <v>436743.92824072752</v>
      </c>
      <c r="I61" s="22">
        <f>E61*2.97476653987986%</f>
        <v>33881.849279933216</v>
      </c>
      <c r="J61" s="22">
        <f>E61*3.5%</f>
        <v>39864.127450000007</v>
      </c>
      <c r="K61" s="20">
        <v>185010.26</v>
      </c>
      <c r="L61" s="22">
        <f t="shared" si="21"/>
        <v>141579.53339017526</v>
      </c>
      <c r="M61" s="20">
        <f t="shared" si="2"/>
        <v>83531.924700203395</v>
      </c>
      <c r="N61" s="20">
        <f t="shared" si="8"/>
        <v>58047.608689971865</v>
      </c>
      <c r="O61" s="22">
        <f>K61*2.97476653987986%</f>
        <v>5503.623309824733</v>
      </c>
      <c r="P61" s="22">
        <f>K61*20.5%</f>
        <v>37927.103300000002</v>
      </c>
      <c r="Q61" s="20">
        <f t="shared" si="3"/>
        <v>1323985.33</v>
      </c>
      <c r="R61" s="20">
        <f t="shared" si="4"/>
        <v>1206808.6266602422</v>
      </c>
      <c r="S61" s="20">
        <f t="shared" si="5"/>
        <v>712017.08972954284</v>
      </c>
      <c r="T61" s="20">
        <f t="shared" si="9"/>
        <v>494791.53693069937</v>
      </c>
      <c r="U61" s="20">
        <f t="shared" si="18"/>
        <v>39385.472589757948</v>
      </c>
      <c r="V61" s="20">
        <f t="shared" si="19"/>
        <v>77791.230750000017</v>
      </c>
    </row>
    <row r="62" spans="1:22" s="3" customFormat="1" ht="60" hidden="1" x14ac:dyDescent="0.25">
      <c r="A62" s="18">
        <v>59</v>
      </c>
      <c r="B62" s="19" t="s">
        <v>94</v>
      </c>
      <c r="C62" s="4" t="s">
        <v>23</v>
      </c>
      <c r="D62" s="18" t="s">
        <v>33</v>
      </c>
      <c r="E62" s="21">
        <v>1895337.23</v>
      </c>
      <c r="F62" s="22">
        <f t="shared" si="20"/>
        <v>1772618.5692140742</v>
      </c>
      <c r="G62" s="20">
        <f t="shared" si="10"/>
        <v>1045844.9558363038</v>
      </c>
      <c r="H62" s="20">
        <f t="shared" si="11"/>
        <v>726773.61337777041</v>
      </c>
      <c r="I62" s="22">
        <f>E62*2.97476653987986%</f>
        <v>56381.857735925783</v>
      </c>
      <c r="J62" s="22">
        <f>E62*3.5%</f>
        <v>66336.803050000002</v>
      </c>
      <c r="K62" s="20">
        <v>425353.17</v>
      </c>
      <c r="L62" s="22">
        <f t="shared" si="21"/>
        <v>325502.50637252169</v>
      </c>
      <c r="M62" s="20">
        <f t="shared" si="2"/>
        <v>192046.47875978777</v>
      </c>
      <c r="N62" s="20">
        <f t="shared" si="8"/>
        <v>133456.02761273392</v>
      </c>
      <c r="O62" s="22">
        <f>K62*2.97476653987986%</f>
        <v>12653.263777478298</v>
      </c>
      <c r="P62" s="22">
        <f>K62*20.5%</f>
        <v>87197.399849999987</v>
      </c>
      <c r="Q62" s="20">
        <f t="shared" si="3"/>
        <v>2320690.4</v>
      </c>
      <c r="R62" s="20">
        <f t="shared" si="4"/>
        <v>2098121.075586596</v>
      </c>
      <c r="S62" s="20">
        <f t="shared" si="5"/>
        <v>1237891.4345960915</v>
      </c>
      <c r="T62" s="20">
        <f t="shared" si="9"/>
        <v>860229.64099050453</v>
      </c>
      <c r="U62" s="20">
        <f t="shared" si="18"/>
        <v>69035.121513404083</v>
      </c>
      <c r="V62" s="20">
        <f t="shared" si="19"/>
        <v>153534.20289999997</v>
      </c>
    </row>
    <row r="63" spans="1:22" s="3" customFormat="1" ht="30" hidden="1" x14ac:dyDescent="0.25">
      <c r="A63" s="18">
        <v>60</v>
      </c>
      <c r="B63" s="8" t="s">
        <v>95</v>
      </c>
      <c r="C63" s="4" t="s">
        <v>29</v>
      </c>
      <c r="D63" s="18" t="s">
        <v>77</v>
      </c>
      <c r="E63" s="23">
        <v>60541.21</v>
      </c>
      <c r="F63" s="20">
        <f t="shared" si="20"/>
        <v>57308.987198692965</v>
      </c>
      <c r="G63" s="20">
        <f t="shared" si="10"/>
        <v>33812.302447228845</v>
      </c>
      <c r="H63" s="20">
        <f t="shared" si="11"/>
        <v>23496.684751464119</v>
      </c>
      <c r="I63" s="20">
        <f>E63*0.0183888041105726</f>
        <v>1113.2804513070391</v>
      </c>
      <c r="J63" s="20">
        <f>E63*0.035</f>
        <v>2118.9423500000003</v>
      </c>
      <c r="K63" s="20">
        <v>381376.44</v>
      </c>
      <c r="L63" s="20">
        <f t="shared" si="21"/>
        <v>296181.30911787681</v>
      </c>
      <c r="M63" s="20">
        <f t="shared" si="2"/>
        <v>174746.97237954731</v>
      </c>
      <c r="N63" s="20">
        <f t="shared" si="8"/>
        <v>121434.3367383295</v>
      </c>
      <c r="O63" s="20">
        <f>K63*0.018388552481436</f>
        <v>7012.9606821232283</v>
      </c>
      <c r="P63" s="20">
        <f>K63*0.205</f>
        <v>78182.170199999993</v>
      </c>
      <c r="Q63" s="20">
        <f t="shared" si="3"/>
        <v>441917.65</v>
      </c>
      <c r="R63" s="20">
        <f t="shared" si="4"/>
        <v>353490.29631656979</v>
      </c>
      <c r="S63" s="20">
        <f t="shared" si="5"/>
        <v>208559.27482677618</v>
      </c>
      <c r="T63" s="20">
        <f t="shared" si="9"/>
        <v>144931.02148979361</v>
      </c>
      <c r="U63" s="20">
        <f t="shared" si="18"/>
        <v>8126.2411334302669</v>
      </c>
      <c r="V63" s="20">
        <f t="shared" si="19"/>
        <v>80301.112549999991</v>
      </c>
    </row>
    <row r="64" spans="1:22" s="3" customFormat="1" ht="30" hidden="1" x14ac:dyDescent="0.25">
      <c r="A64" s="18">
        <v>61</v>
      </c>
      <c r="B64" s="8" t="s">
        <v>96</v>
      </c>
      <c r="C64" s="4" t="s">
        <v>29</v>
      </c>
      <c r="D64" s="18" t="s">
        <v>30</v>
      </c>
      <c r="E64" s="23">
        <v>2944878.56</v>
      </c>
      <c r="F64" s="20">
        <f t="shared" si="20"/>
        <v>2787655.0154307345</v>
      </c>
      <c r="G64" s="20">
        <f t="shared" si="10"/>
        <v>1644716.4591041333</v>
      </c>
      <c r="H64" s="20">
        <f t="shared" si="11"/>
        <v>1142938.5563266012</v>
      </c>
      <c r="I64" s="20">
        <f>E64*0.0183888041105726</f>
        <v>54152.794969265124</v>
      </c>
      <c r="J64" s="20">
        <f>E64*0.035</f>
        <v>103070.74960000001</v>
      </c>
      <c r="K64" s="24">
        <v>705110.3</v>
      </c>
      <c r="L64" s="20">
        <f t="shared" si="21"/>
        <v>547596.73074324895</v>
      </c>
      <c r="M64" s="20">
        <f t="shared" si="2"/>
        <v>323082.07113851688</v>
      </c>
      <c r="N64" s="20">
        <f t="shared" si="8"/>
        <v>224514.65960473206</v>
      </c>
      <c r="O64" s="20">
        <f>K64*0.018388552481436</f>
        <v>12965.957756751084</v>
      </c>
      <c r="P64" s="20">
        <f>K64*0.205</f>
        <v>144547.6115</v>
      </c>
      <c r="Q64" s="20">
        <f t="shared" si="3"/>
        <v>3649988.8600000003</v>
      </c>
      <c r="R64" s="20">
        <f t="shared" si="4"/>
        <v>3335251.7461739834</v>
      </c>
      <c r="S64" s="20">
        <f t="shared" si="5"/>
        <v>1967798.5302426501</v>
      </c>
      <c r="T64" s="20">
        <f t="shared" si="9"/>
        <v>1367453.2159313334</v>
      </c>
      <c r="U64" s="20">
        <f t="shared" si="18"/>
        <v>67118.752726016202</v>
      </c>
      <c r="V64" s="20">
        <f t="shared" si="19"/>
        <v>247618.36110000001</v>
      </c>
    </row>
    <row r="65" spans="1:22" s="3" customFormat="1" ht="30" hidden="1" x14ac:dyDescent="0.25">
      <c r="A65" s="18">
        <v>62</v>
      </c>
      <c r="B65" s="8" t="s">
        <v>97</v>
      </c>
      <c r="C65" s="4" t="s">
        <v>29</v>
      </c>
      <c r="D65" s="18" t="s">
        <v>30</v>
      </c>
      <c r="E65" s="23">
        <v>2962081.5</v>
      </c>
      <c r="F65" s="20">
        <f t="shared" si="20"/>
        <v>2803939.5110369488</v>
      </c>
      <c r="G65" s="20">
        <f t="shared" si="10"/>
        <v>1654324.3115117997</v>
      </c>
      <c r="H65" s="20">
        <f t="shared" si="11"/>
        <v>1149615.1995251491</v>
      </c>
      <c r="I65" s="20">
        <f>E65*0.0183888041105726</f>
        <v>54469.136463051058</v>
      </c>
      <c r="J65" s="20">
        <f>E65*0.035</f>
        <v>103672.85250000001</v>
      </c>
      <c r="K65" s="24">
        <v>200974.01</v>
      </c>
      <c r="L65" s="20">
        <f t="shared" si="21"/>
        <v>156078.71681971036</v>
      </c>
      <c r="M65" s="20">
        <f t="shared" si="2"/>
        <v>92086.442923629103</v>
      </c>
      <c r="N65" s="20">
        <f t="shared" si="8"/>
        <v>63992.273896081257</v>
      </c>
      <c r="O65" s="20">
        <f>K65*0.018388552481436</f>
        <v>3695.621130289644</v>
      </c>
      <c r="P65" s="20">
        <f>K65*0.205</f>
        <v>41199.672050000001</v>
      </c>
      <c r="Q65" s="20">
        <f t="shared" si="3"/>
        <v>3163055.51</v>
      </c>
      <c r="R65" s="20">
        <f t="shared" si="4"/>
        <v>2960018.2278566593</v>
      </c>
      <c r="S65" s="20">
        <f t="shared" si="5"/>
        <v>1746410.7544354289</v>
      </c>
      <c r="T65" s="20">
        <f t="shared" si="9"/>
        <v>1213607.4734212304</v>
      </c>
      <c r="U65" s="20">
        <f t="shared" si="18"/>
        <v>58164.757593340699</v>
      </c>
      <c r="V65" s="20">
        <f t="shared" si="19"/>
        <v>144872.52455</v>
      </c>
    </row>
    <row r="66" spans="1:22" s="3" customFormat="1" ht="15.75" x14ac:dyDescent="0.25">
      <c r="A66" s="18">
        <v>63</v>
      </c>
      <c r="B66" s="19" t="s">
        <v>98</v>
      </c>
      <c r="C66" s="4" t="s">
        <v>12</v>
      </c>
      <c r="D66" s="18" t="s">
        <v>49</v>
      </c>
      <c r="E66" s="20">
        <v>963490.06</v>
      </c>
      <c r="F66" s="20">
        <v>791329.28000000003</v>
      </c>
      <c r="G66" s="20">
        <f t="shared" si="10"/>
        <v>466884.27519999997</v>
      </c>
      <c r="H66" s="20">
        <f t="shared" si="11"/>
        <v>324445.00480000005</v>
      </c>
      <c r="I66" s="20">
        <v>133621.18</v>
      </c>
      <c r="J66" s="20">
        <v>38539.599999999999</v>
      </c>
      <c r="K66" s="20">
        <v>141952.82</v>
      </c>
      <c r="L66" s="20">
        <v>91036.54</v>
      </c>
      <c r="M66" s="20">
        <f t="shared" si="2"/>
        <v>53711.558599999997</v>
      </c>
      <c r="N66" s="20">
        <f t="shared" si="8"/>
        <v>37324.981399999997</v>
      </c>
      <c r="O66" s="20">
        <v>19686.66</v>
      </c>
      <c r="P66" s="20">
        <v>31229.62</v>
      </c>
      <c r="Q66" s="20">
        <f t="shared" si="3"/>
        <v>1105442.8800000001</v>
      </c>
      <c r="R66" s="20">
        <f t="shared" si="4"/>
        <v>882365.82000000007</v>
      </c>
      <c r="S66" s="20">
        <f t="shared" si="5"/>
        <v>520595.83380000002</v>
      </c>
      <c r="T66" s="20">
        <f t="shared" si="9"/>
        <v>361769.98620000004</v>
      </c>
      <c r="U66" s="20">
        <f t="shared" si="18"/>
        <v>153307.84</v>
      </c>
      <c r="V66" s="20">
        <f t="shared" si="19"/>
        <v>69769.22</v>
      </c>
    </row>
    <row r="67" spans="1:22" s="3" customFormat="1" ht="30" x14ac:dyDescent="0.25">
      <c r="A67" s="18">
        <v>64</v>
      </c>
      <c r="B67" s="19" t="s">
        <v>99</v>
      </c>
      <c r="C67" s="4" t="s">
        <v>12</v>
      </c>
      <c r="D67" s="18" t="s">
        <v>100</v>
      </c>
      <c r="E67" s="20">
        <v>3147269.2</v>
      </c>
      <c r="F67" s="20">
        <v>2550280.86</v>
      </c>
      <c r="G67" s="20">
        <f t="shared" si="10"/>
        <v>1504665.7074</v>
      </c>
      <c r="H67" s="20">
        <f t="shared" si="11"/>
        <v>1045615.1525999999</v>
      </c>
      <c r="I67" s="20">
        <v>436477.61</v>
      </c>
      <c r="J67" s="20">
        <v>160510.73000000001</v>
      </c>
      <c r="K67" s="20">
        <v>0</v>
      </c>
      <c r="L67" s="20">
        <v>0</v>
      </c>
      <c r="M67" s="20">
        <f t="shared" si="2"/>
        <v>0</v>
      </c>
      <c r="N67" s="20">
        <f t="shared" si="8"/>
        <v>0</v>
      </c>
      <c r="O67" s="20">
        <v>0</v>
      </c>
      <c r="P67" s="20">
        <v>0</v>
      </c>
      <c r="Q67" s="20">
        <f t="shared" si="3"/>
        <v>3147269.2</v>
      </c>
      <c r="R67" s="20">
        <f t="shared" si="4"/>
        <v>2550280.86</v>
      </c>
      <c r="S67" s="20">
        <f t="shared" si="5"/>
        <v>1504665.7074</v>
      </c>
      <c r="T67" s="20">
        <f t="shared" si="9"/>
        <v>1045615.1525999999</v>
      </c>
      <c r="U67" s="20">
        <f t="shared" ref="U67:U98" si="22">I67+O67</f>
        <v>436477.61</v>
      </c>
      <c r="V67" s="20">
        <f t="shared" ref="V67:V130" si="23">J67+P67</f>
        <v>160510.73000000001</v>
      </c>
    </row>
    <row r="68" spans="1:22" s="3" customFormat="1" ht="15.75" hidden="1" x14ac:dyDescent="0.25">
      <c r="A68" s="18">
        <v>65</v>
      </c>
      <c r="B68" s="19" t="s">
        <v>101</v>
      </c>
      <c r="C68" s="4" t="s">
        <v>53</v>
      </c>
      <c r="D68" s="18" t="s">
        <v>33</v>
      </c>
      <c r="E68" s="20">
        <v>921690.59</v>
      </c>
      <c r="F68" s="20">
        <v>865437.96991112002</v>
      </c>
      <c r="G68" s="20">
        <f t="shared" si="10"/>
        <v>510608.40224756079</v>
      </c>
      <c r="H68" s="20">
        <f t="shared" si="11"/>
        <v>354829.56766355922</v>
      </c>
      <c r="I68" s="20">
        <v>23993.449438879998</v>
      </c>
      <c r="J68" s="20">
        <v>32259.17065</v>
      </c>
      <c r="K68" s="20">
        <v>0</v>
      </c>
      <c r="L68" s="20">
        <v>0</v>
      </c>
      <c r="M68" s="20">
        <f t="shared" ref="M68:M131" si="24">L68*0.59</f>
        <v>0</v>
      </c>
      <c r="N68" s="20">
        <f t="shared" ref="N68:N131" si="25">L68-M68</f>
        <v>0</v>
      </c>
      <c r="O68" s="20">
        <v>0</v>
      </c>
      <c r="P68" s="20">
        <v>0</v>
      </c>
      <c r="Q68" s="20">
        <f t="shared" ref="Q68:Q131" si="26">E68+K68</f>
        <v>921690.59</v>
      </c>
      <c r="R68" s="20">
        <f t="shared" ref="R68:R131" si="27">F68+L68</f>
        <v>865437.96991112002</v>
      </c>
      <c r="S68" s="20">
        <f t="shared" ref="S68:S131" si="28">R68*0.59</f>
        <v>510608.40224756079</v>
      </c>
      <c r="T68" s="20">
        <f t="shared" si="9"/>
        <v>354829.56766355922</v>
      </c>
      <c r="U68" s="20">
        <f t="shared" si="22"/>
        <v>23993.449438879998</v>
      </c>
      <c r="V68" s="20">
        <f t="shared" si="23"/>
        <v>32259.17065</v>
      </c>
    </row>
    <row r="69" spans="1:22" s="3" customFormat="1" ht="15.75" hidden="1" x14ac:dyDescent="0.25">
      <c r="A69" s="18">
        <v>66</v>
      </c>
      <c r="B69" s="19" t="s">
        <v>102</v>
      </c>
      <c r="C69" s="4" t="s">
        <v>53</v>
      </c>
      <c r="D69" s="18" t="s">
        <v>33</v>
      </c>
      <c r="E69" s="20">
        <v>996461.23</v>
      </c>
      <c r="F69" s="20">
        <v>935645.20821064</v>
      </c>
      <c r="G69" s="20">
        <f t="shared" si="10"/>
        <v>552030.67284427758</v>
      </c>
      <c r="H69" s="20">
        <f t="shared" si="11"/>
        <v>383614.53536636243</v>
      </c>
      <c r="I69" s="20">
        <v>25939.87873936</v>
      </c>
      <c r="J69" s="20">
        <v>34876.143049999999</v>
      </c>
      <c r="K69" s="20">
        <v>0</v>
      </c>
      <c r="L69" s="20">
        <v>0</v>
      </c>
      <c r="M69" s="20">
        <f t="shared" si="24"/>
        <v>0</v>
      </c>
      <c r="N69" s="20">
        <f t="shared" si="25"/>
        <v>0</v>
      </c>
      <c r="O69" s="20">
        <v>0</v>
      </c>
      <c r="P69" s="20">
        <v>0</v>
      </c>
      <c r="Q69" s="20">
        <f t="shared" si="26"/>
        <v>996461.23</v>
      </c>
      <c r="R69" s="20">
        <f t="shared" si="27"/>
        <v>935645.20821064</v>
      </c>
      <c r="S69" s="20">
        <f t="shared" si="28"/>
        <v>552030.67284427758</v>
      </c>
      <c r="T69" s="20">
        <f t="shared" ref="T69:T132" si="29">R69-S69</f>
        <v>383614.53536636243</v>
      </c>
      <c r="U69" s="20">
        <f t="shared" si="22"/>
        <v>25939.87873936</v>
      </c>
      <c r="V69" s="20">
        <f t="shared" si="23"/>
        <v>34876.143049999999</v>
      </c>
    </row>
    <row r="70" spans="1:22" s="3" customFormat="1" ht="15.75" hidden="1" x14ac:dyDescent="0.25">
      <c r="A70" s="18">
        <v>67</v>
      </c>
      <c r="B70" s="19" t="s">
        <v>103</v>
      </c>
      <c r="C70" s="4" t="s">
        <v>53</v>
      </c>
      <c r="D70" s="18" t="s">
        <v>33</v>
      </c>
      <c r="E70" s="20">
        <v>821009.41</v>
      </c>
      <c r="F70" s="20">
        <v>770901.56368888007</v>
      </c>
      <c r="G70" s="20">
        <f t="shared" si="10"/>
        <v>454831.92257643922</v>
      </c>
      <c r="H70" s="20">
        <f t="shared" si="11"/>
        <v>316069.64111244085</v>
      </c>
      <c r="I70" s="20">
        <v>21372.51696112</v>
      </c>
      <c r="J70" s="20">
        <v>28735.32935</v>
      </c>
      <c r="K70" s="20">
        <v>344697.4</v>
      </c>
      <c r="L70" s="20">
        <v>265061.27028320002</v>
      </c>
      <c r="M70" s="20">
        <f t="shared" si="24"/>
        <v>156386.14946708799</v>
      </c>
      <c r="N70" s="20">
        <f t="shared" si="25"/>
        <v>108675.12081611203</v>
      </c>
      <c r="O70" s="20">
        <v>8973.1627168000014</v>
      </c>
      <c r="P70" s="20">
        <v>70662.967000000004</v>
      </c>
      <c r="Q70" s="20">
        <f t="shared" si="26"/>
        <v>1165706.81</v>
      </c>
      <c r="R70" s="20">
        <f t="shared" si="27"/>
        <v>1035962.8339720801</v>
      </c>
      <c r="S70" s="20">
        <f t="shared" si="28"/>
        <v>611218.07204352727</v>
      </c>
      <c r="T70" s="20">
        <f t="shared" si="29"/>
        <v>424744.76192855288</v>
      </c>
      <c r="U70" s="20">
        <f t="shared" si="22"/>
        <v>30345.679677920001</v>
      </c>
      <c r="V70" s="20">
        <f t="shared" si="23"/>
        <v>99398.296350000004</v>
      </c>
    </row>
    <row r="71" spans="1:22" s="9" customFormat="1" ht="30" hidden="1" x14ac:dyDescent="0.25">
      <c r="A71" s="18">
        <v>68</v>
      </c>
      <c r="B71" s="19" t="s">
        <v>104</v>
      </c>
      <c r="C71" s="4" t="s">
        <v>53</v>
      </c>
      <c r="D71" s="18" t="s">
        <v>54</v>
      </c>
      <c r="E71" s="20">
        <v>1551532.4</v>
      </c>
      <c r="F71" s="20">
        <v>1464596.9365631999</v>
      </c>
      <c r="G71" s="20">
        <f t="shared" ref="G71:G134" si="30">F71*0.59</f>
        <v>864112.19257228787</v>
      </c>
      <c r="H71" s="20">
        <f t="shared" ref="H71:H134" si="31">F71-G71</f>
        <v>600484.74399091199</v>
      </c>
      <c r="I71" s="20">
        <v>40389.491436799995</v>
      </c>
      <c r="J71" s="20">
        <v>46545.971999999994</v>
      </c>
      <c r="K71" s="20">
        <v>220638.57</v>
      </c>
      <c r="L71" s="20">
        <v>169663.99989576</v>
      </c>
      <c r="M71" s="20">
        <f t="shared" si="24"/>
        <v>100101.75993849839</v>
      </c>
      <c r="N71" s="20">
        <f t="shared" si="25"/>
        <v>69562.239957261612</v>
      </c>
      <c r="O71" s="20">
        <v>5743.6632542400002</v>
      </c>
      <c r="P71" s="20">
        <v>45230.906850000007</v>
      </c>
      <c r="Q71" s="20">
        <f t="shared" si="26"/>
        <v>1772170.97</v>
      </c>
      <c r="R71" s="20">
        <f t="shared" si="27"/>
        <v>1634260.9364589599</v>
      </c>
      <c r="S71" s="20">
        <f t="shared" si="28"/>
        <v>964213.95251078636</v>
      </c>
      <c r="T71" s="20">
        <f t="shared" si="29"/>
        <v>670046.98394817358</v>
      </c>
      <c r="U71" s="20">
        <f t="shared" si="22"/>
        <v>46133.154691039992</v>
      </c>
      <c r="V71" s="20">
        <f t="shared" si="23"/>
        <v>91776.878850000008</v>
      </c>
    </row>
    <row r="72" spans="1:22" s="3" customFormat="1" ht="45" hidden="1" x14ac:dyDescent="0.25">
      <c r="A72" s="18">
        <v>69</v>
      </c>
      <c r="B72" s="19" t="s">
        <v>105</v>
      </c>
      <c r="C72" s="4" t="s">
        <v>53</v>
      </c>
      <c r="D72" s="18" t="s">
        <v>33</v>
      </c>
      <c r="E72" s="20">
        <v>1966228.54</v>
      </c>
      <c r="F72" s="20">
        <v>1846225.67974672</v>
      </c>
      <c r="G72" s="20">
        <f t="shared" si="30"/>
        <v>1089273.1510505648</v>
      </c>
      <c r="H72" s="20">
        <f t="shared" si="31"/>
        <v>756952.52869615518</v>
      </c>
      <c r="I72" s="20">
        <v>51184.861353280001</v>
      </c>
      <c r="J72" s="20">
        <v>68817.998900000006</v>
      </c>
      <c r="K72" s="20">
        <v>0</v>
      </c>
      <c r="L72" s="20">
        <v>0</v>
      </c>
      <c r="M72" s="20">
        <f t="shared" si="24"/>
        <v>0</v>
      </c>
      <c r="N72" s="20">
        <f t="shared" si="25"/>
        <v>0</v>
      </c>
      <c r="O72" s="20">
        <v>0</v>
      </c>
      <c r="P72" s="20">
        <v>0</v>
      </c>
      <c r="Q72" s="20">
        <f t="shared" si="26"/>
        <v>1966228.54</v>
      </c>
      <c r="R72" s="20">
        <f t="shared" si="27"/>
        <v>1846225.67974672</v>
      </c>
      <c r="S72" s="20">
        <f t="shared" si="28"/>
        <v>1089273.1510505648</v>
      </c>
      <c r="T72" s="20">
        <f t="shared" si="29"/>
        <v>756952.52869615518</v>
      </c>
      <c r="U72" s="20">
        <f t="shared" si="22"/>
        <v>51184.861353280001</v>
      </c>
      <c r="V72" s="20">
        <f t="shared" si="23"/>
        <v>68817.998900000006</v>
      </c>
    </row>
    <row r="73" spans="1:22" s="3" customFormat="1" ht="45" hidden="1" x14ac:dyDescent="0.25">
      <c r="A73" s="18">
        <v>70</v>
      </c>
      <c r="B73" s="19" t="s">
        <v>106</v>
      </c>
      <c r="C73" s="4" t="s">
        <v>23</v>
      </c>
      <c r="D73" s="18" t="s">
        <v>88</v>
      </c>
      <c r="E73" s="22">
        <v>799103.08</v>
      </c>
      <c r="F73" s="22">
        <f>E73-I73-J73</f>
        <v>747363.02115701057</v>
      </c>
      <c r="G73" s="20">
        <f t="shared" si="30"/>
        <v>440944.18248263624</v>
      </c>
      <c r="H73" s="20">
        <f t="shared" si="31"/>
        <v>306418.83867437433</v>
      </c>
      <c r="I73" s="22">
        <f>E73*2.97476653987986%</f>
        <v>23771.451042989389</v>
      </c>
      <c r="J73" s="22">
        <f>E73*3.5%</f>
        <v>27968.607800000002</v>
      </c>
      <c r="K73" s="20">
        <v>1627841.86</v>
      </c>
      <c r="L73" s="22">
        <f>K73-O73-P73</f>
        <v>1245709.7837265623</v>
      </c>
      <c r="M73" s="20">
        <f t="shared" si="24"/>
        <v>734968.77239867172</v>
      </c>
      <c r="N73" s="20">
        <f t="shared" si="25"/>
        <v>510741.01132789056</v>
      </c>
      <c r="O73" s="22">
        <f>K73*2.97476653987986%</f>
        <v>48424.494973437962</v>
      </c>
      <c r="P73" s="22">
        <f>K73*20.5%</f>
        <v>333707.58130000002</v>
      </c>
      <c r="Q73" s="20">
        <f t="shared" si="26"/>
        <v>2426944.94</v>
      </c>
      <c r="R73" s="20">
        <f t="shared" si="27"/>
        <v>1993072.8048835727</v>
      </c>
      <c r="S73" s="20">
        <f t="shared" si="28"/>
        <v>1175912.9548813079</v>
      </c>
      <c r="T73" s="20">
        <f t="shared" si="29"/>
        <v>817159.85000226484</v>
      </c>
      <c r="U73" s="20">
        <f t="shared" si="22"/>
        <v>72195.946016427348</v>
      </c>
      <c r="V73" s="20">
        <f t="shared" si="23"/>
        <v>361676.18910000002</v>
      </c>
    </row>
    <row r="74" spans="1:22" s="9" customFormat="1" ht="15.75" hidden="1" x14ac:dyDescent="0.25">
      <c r="A74" s="18">
        <v>71</v>
      </c>
      <c r="B74" s="19" t="s">
        <v>107</v>
      </c>
      <c r="C74" s="4" t="s">
        <v>53</v>
      </c>
      <c r="D74" s="18" t="s">
        <v>33</v>
      </c>
      <c r="E74" s="20">
        <v>1382550.5</v>
      </c>
      <c r="F74" s="20">
        <v>1298170.6778839999</v>
      </c>
      <c r="G74" s="20">
        <f t="shared" si="30"/>
        <v>765920.69995155989</v>
      </c>
      <c r="H74" s="20">
        <f t="shared" si="31"/>
        <v>532249.97793244</v>
      </c>
      <c r="I74" s="20">
        <v>35990.554616000001</v>
      </c>
      <c r="J74" s="20">
        <v>48389.267500000002</v>
      </c>
      <c r="K74" s="20">
        <v>142079.87</v>
      </c>
      <c r="L74" s="20">
        <v>109254.87347415999</v>
      </c>
      <c r="M74" s="20">
        <f t="shared" si="24"/>
        <v>64460.375349754395</v>
      </c>
      <c r="N74" s="20">
        <f t="shared" si="25"/>
        <v>44794.498124405596</v>
      </c>
      <c r="O74" s="20">
        <v>3698.6231758399999</v>
      </c>
      <c r="P74" s="20">
        <v>29126.373349999998</v>
      </c>
      <c r="Q74" s="20">
        <f t="shared" si="26"/>
        <v>1524630.37</v>
      </c>
      <c r="R74" s="20">
        <f t="shared" si="27"/>
        <v>1407425.5513581599</v>
      </c>
      <c r="S74" s="20">
        <f t="shared" si="28"/>
        <v>830381.07530131424</v>
      </c>
      <c r="T74" s="20">
        <f t="shared" si="29"/>
        <v>577044.47605684563</v>
      </c>
      <c r="U74" s="20">
        <f t="shared" si="22"/>
        <v>39689.177791840004</v>
      </c>
      <c r="V74" s="20">
        <f t="shared" si="23"/>
        <v>77515.640849999996</v>
      </c>
    </row>
    <row r="75" spans="1:22" s="3" customFormat="1" ht="45" hidden="1" x14ac:dyDescent="0.25">
      <c r="A75" s="18">
        <v>72</v>
      </c>
      <c r="B75" s="19" t="s">
        <v>108</v>
      </c>
      <c r="C75" s="4" t="s">
        <v>23</v>
      </c>
      <c r="D75" s="18" t="s">
        <v>33</v>
      </c>
      <c r="E75" s="22">
        <v>1164725.2</v>
      </c>
      <c r="F75" s="22">
        <f>E75-I75-J75</f>
        <v>1089311.9624688511</v>
      </c>
      <c r="G75" s="20">
        <f t="shared" si="30"/>
        <v>642694.05785662215</v>
      </c>
      <c r="H75" s="20">
        <f t="shared" si="31"/>
        <v>446617.90461222897</v>
      </c>
      <c r="I75" s="22">
        <f>E75*2.97476653987986%</f>
        <v>34647.85553114878</v>
      </c>
      <c r="J75" s="22">
        <f>E75*3.5%</f>
        <v>40765.382000000005</v>
      </c>
      <c r="K75" s="20">
        <v>442388.29</v>
      </c>
      <c r="L75" s="22">
        <f>K75-O75-P75</f>
        <v>338538.6717227333</v>
      </c>
      <c r="M75" s="20">
        <f t="shared" si="24"/>
        <v>199737.81631641265</v>
      </c>
      <c r="N75" s="20">
        <f t="shared" si="25"/>
        <v>138800.85540632065</v>
      </c>
      <c r="O75" s="22">
        <f>K75*2.97476653987986%</f>
        <v>13160.01882726668</v>
      </c>
      <c r="P75" s="22">
        <f>K75*20.5%</f>
        <v>90689.599449999994</v>
      </c>
      <c r="Q75" s="20">
        <f t="shared" si="26"/>
        <v>1607113.49</v>
      </c>
      <c r="R75" s="20">
        <f t="shared" si="27"/>
        <v>1427850.6341915843</v>
      </c>
      <c r="S75" s="20">
        <f t="shared" si="28"/>
        <v>842431.87417303468</v>
      </c>
      <c r="T75" s="20">
        <f t="shared" si="29"/>
        <v>585418.76001854963</v>
      </c>
      <c r="U75" s="20">
        <f t="shared" si="22"/>
        <v>47807.874358415458</v>
      </c>
      <c r="V75" s="20">
        <f t="shared" si="23"/>
        <v>131454.98144999999</v>
      </c>
    </row>
    <row r="76" spans="1:22" s="3" customFormat="1" ht="30" hidden="1" x14ac:dyDescent="0.25">
      <c r="A76" s="18">
        <v>73</v>
      </c>
      <c r="B76" s="8" t="s">
        <v>109</v>
      </c>
      <c r="C76" s="4" t="s">
        <v>15</v>
      </c>
      <c r="D76" s="18" t="s">
        <v>33</v>
      </c>
      <c r="E76" s="20">
        <v>1774318.06</v>
      </c>
      <c r="F76" s="20">
        <v>1686151.3722858387</v>
      </c>
      <c r="G76" s="20">
        <f t="shared" si="30"/>
        <v>994829.30964864476</v>
      </c>
      <c r="H76" s="20">
        <f t="shared" si="31"/>
        <v>691322.06263719394</v>
      </c>
      <c r="I76" s="20">
        <v>26065.557714161514</v>
      </c>
      <c r="J76" s="20">
        <v>62101.13</v>
      </c>
      <c r="K76" s="20">
        <v>0</v>
      </c>
      <c r="L76" s="20">
        <v>0</v>
      </c>
      <c r="M76" s="20">
        <f t="shared" si="24"/>
        <v>0</v>
      </c>
      <c r="N76" s="20">
        <f t="shared" si="25"/>
        <v>0</v>
      </c>
      <c r="O76" s="20">
        <v>0</v>
      </c>
      <c r="P76" s="20">
        <v>0</v>
      </c>
      <c r="Q76" s="20">
        <f t="shared" si="26"/>
        <v>1774318.06</v>
      </c>
      <c r="R76" s="20">
        <f t="shared" si="27"/>
        <v>1686151.3722858387</v>
      </c>
      <c r="S76" s="20">
        <f t="shared" si="28"/>
        <v>994829.30964864476</v>
      </c>
      <c r="T76" s="20">
        <f t="shared" si="29"/>
        <v>691322.06263719394</v>
      </c>
      <c r="U76" s="20">
        <f t="shared" si="22"/>
        <v>26065.557714161514</v>
      </c>
      <c r="V76" s="20">
        <f t="shared" si="23"/>
        <v>62101.13</v>
      </c>
    </row>
    <row r="77" spans="1:22" s="3" customFormat="1" ht="30" hidden="1" x14ac:dyDescent="0.25">
      <c r="A77" s="18">
        <v>74</v>
      </c>
      <c r="B77" s="8" t="s">
        <v>110</v>
      </c>
      <c r="C77" s="4" t="s">
        <v>15</v>
      </c>
      <c r="D77" s="18" t="s">
        <v>33</v>
      </c>
      <c r="E77" s="20">
        <v>3157004.3</v>
      </c>
      <c r="F77" s="20">
        <v>3000131.2881945996</v>
      </c>
      <c r="G77" s="20">
        <f t="shared" si="30"/>
        <v>1770077.4600348137</v>
      </c>
      <c r="H77" s="20">
        <f t="shared" si="31"/>
        <v>1230053.8281597858</v>
      </c>
      <c r="I77" s="20">
        <v>46377.86180540036</v>
      </c>
      <c r="J77" s="20">
        <v>110495.15</v>
      </c>
      <c r="K77" s="20">
        <v>0</v>
      </c>
      <c r="L77" s="20">
        <v>0</v>
      </c>
      <c r="M77" s="20">
        <f t="shared" si="24"/>
        <v>0</v>
      </c>
      <c r="N77" s="20">
        <f t="shared" si="25"/>
        <v>0</v>
      </c>
      <c r="O77" s="20">
        <v>0</v>
      </c>
      <c r="P77" s="20">
        <v>0</v>
      </c>
      <c r="Q77" s="20">
        <f t="shared" si="26"/>
        <v>3157004.3</v>
      </c>
      <c r="R77" s="20">
        <f t="shared" si="27"/>
        <v>3000131.2881945996</v>
      </c>
      <c r="S77" s="20">
        <f t="shared" si="28"/>
        <v>1770077.4600348137</v>
      </c>
      <c r="T77" s="20">
        <f t="shared" si="29"/>
        <v>1230053.8281597858</v>
      </c>
      <c r="U77" s="20">
        <f t="shared" si="22"/>
        <v>46377.86180540036</v>
      </c>
      <c r="V77" s="20">
        <f t="shared" si="23"/>
        <v>110495.15</v>
      </c>
    </row>
    <row r="78" spans="1:22" s="3" customFormat="1" ht="30" hidden="1" x14ac:dyDescent="0.25">
      <c r="A78" s="18">
        <v>75</v>
      </c>
      <c r="B78" s="19" t="s">
        <v>111</v>
      </c>
      <c r="C78" s="4" t="s">
        <v>15</v>
      </c>
      <c r="D78" s="18" t="s">
        <v>112</v>
      </c>
      <c r="E78" s="20">
        <v>1127306.06</v>
      </c>
      <c r="F78" s="20">
        <v>1071289.699555821</v>
      </c>
      <c r="G78" s="20">
        <f t="shared" si="30"/>
        <v>632060.92273793439</v>
      </c>
      <c r="H78" s="20">
        <f t="shared" si="31"/>
        <v>439228.77681788662</v>
      </c>
      <c r="I78" s="20">
        <v>16560.650444179115</v>
      </c>
      <c r="J78" s="20">
        <v>39455.71</v>
      </c>
      <c r="K78" s="20">
        <v>562466.44999999995</v>
      </c>
      <c r="L78" s="20">
        <v>441710.26619010739</v>
      </c>
      <c r="M78" s="20">
        <f t="shared" si="24"/>
        <v>260609.05705216335</v>
      </c>
      <c r="N78" s="20">
        <f t="shared" si="25"/>
        <v>181101.20913794404</v>
      </c>
      <c r="O78" s="20">
        <v>8262.8938098925391</v>
      </c>
      <c r="P78" s="20">
        <v>112493.29</v>
      </c>
      <c r="Q78" s="20">
        <f t="shared" si="26"/>
        <v>1689772.51</v>
      </c>
      <c r="R78" s="20">
        <f t="shared" si="27"/>
        <v>1512999.9657459285</v>
      </c>
      <c r="S78" s="20">
        <f t="shared" si="28"/>
        <v>892669.9797900978</v>
      </c>
      <c r="T78" s="20">
        <f t="shared" si="29"/>
        <v>620329.98595583066</v>
      </c>
      <c r="U78" s="20">
        <f t="shared" si="22"/>
        <v>24823.544254071654</v>
      </c>
      <c r="V78" s="20">
        <f t="shared" si="23"/>
        <v>151949</v>
      </c>
    </row>
    <row r="79" spans="1:22" s="3" customFormat="1" ht="30" x14ac:dyDescent="0.25">
      <c r="A79" s="18">
        <v>76</v>
      </c>
      <c r="B79" s="19" t="s">
        <v>113</v>
      </c>
      <c r="C79" s="4" t="s">
        <v>12</v>
      </c>
      <c r="D79" s="18" t="s">
        <v>30</v>
      </c>
      <c r="E79" s="20">
        <v>1038832.61</v>
      </c>
      <c r="F79" s="20">
        <v>858403.44</v>
      </c>
      <c r="G79" s="20">
        <f t="shared" si="30"/>
        <v>506458.02959999995</v>
      </c>
      <c r="H79" s="20">
        <f t="shared" si="31"/>
        <v>351945.41039999999</v>
      </c>
      <c r="I79" s="20">
        <v>144070.03</v>
      </c>
      <c r="J79" s="20">
        <f>E79*0.035</f>
        <v>36359.141350000005</v>
      </c>
      <c r="K79" s="20">
        <v>96270.24</v>
      </c>
      <c r="L79" s="20">
        <v>63183.65</v>
      </c>
      <c r="M79" s="20">
        <f t="shared" si="24"/>
        <v>37278.353499999997</v>
      </c>
      <c r="N79" s="20">
        <f t="shared" si="25"/>
        <v>25905.296500000004</v>
      </c>
      <c r="O79" s="20">
        <v>13351.19</v>
      </c>
      <c r="P79" s="20">
        <v>19735.400000000001</v>
      </c>
      <c r="Q79" s="20">
        <f t="shared" si="26"/>
        <v>1135102.8500000001</v>
      </c>
      <c r="R79" s="20">
        <f t="shared" si="27"/>
        <v>921587.09</v>
      </c>
      <c r="S79" s="20">
        <f t="shared" si="28"/>
        <v>543736.38309999998</v>
      </c>
      <c r="T79" s="20">
        <f t="shared" si="29"/>
        <v>377850.70689999999</v>
      </c>
      <c r="U79" s="20">
        <f t="shared" si="22"/>
        <v>157421.22</v>
      </c>
      <c r="V79" s="20">
        <f t="shared" si="23"/>
        <v>56094.541350000007</v>
      </c>
    </row>
    <row r="80" spans="1:22" s="3" customFormat="1" ht="30" hidden="1" x14ac:dyDescent="0.25">
      <c r="A80" s="18">
        <v>77</v>
      </c>
      <c r="B80" s="19" t="s">
        <v>114</v>
      </c>
      <c r="C80" s="4" t="s">
        <v>53</v>
      </c>
      <c r="D80" s="18" t="s">
        <v>268</v>
      </c>
      <c r="E80" s="20">
        <v>998354.34</v>
      </c>
      <c r="F80" s="20">
        <v>937422.77792111994</v>
      </c>
      <c r="G80" s="20">
        <f t="shared" si="30"/>
        <v>553079.4389734607</v>
      </c>
      <c r="H80" s="20">
        <f t="shared" si="31"/>
        <v>384343.33894765924</v>
      </c>
      <c r="I80" s="20">
        <v>25989.16017888</v>
      </c>
      <c r="J80" s="20">
        <v>34942.401899999997</v>
      </c>
      <c r="K80" s="20">
        <v>0</v>
      </c>
      <c r="L80" s="20">
        <v>0</v>
      </c>
      <c r="M80" s="20">
        <f t="shared" si="24"/>
        <v>0</v>
      </c>
      <c r="N80" s="20">
        <f t="shared" si="25"/>
        <v>0</v>
      </c>
      <c r="O80" s="20">
        <v>0</v>
      </c>
      <c r="P80" s="20">
        <v>0</v>
      </c>
      <c r="Q80" s="20">
        <f t="shared" si="26"/>
        <v>998354.34</v>
      </c>
      <c r="R80" s="20">
        <f t="shared" si="27"/>
        <v>937422.77792111994</v>
      </c>
      <c r="S80" s="20">
        <f t="shared" si="28"/>
        <v>553079.4389734607</v>
      </c>
      <c r="T80" s="20">
        <f t="shared" si="29"/>
        <v>384343.33894765924</v>
      </c>
      <c r="U80" s="20">
        <f t="shared" si="22"/>
        <v>25989.16017888</v>
      </c>
      <c r="V80" s="20">
        <f t="shared" si="23"/>
        <v>34942.401899999997</v>
      </c>
    </row>
    <row r="81" spans="1:22" s="3" customFormat="1" ht="30" hidden="1" x14ac:dyDescent="0.25">
      <c r="A81" s="18">
        <v>78</v>
      </c>
      <c r="B81" s="19" t="s">
        <v>115</v>
      </c>
      <c r="C81" s="4" t="s">
        <v>18</v>
      </c>
      <c r="D81" s="18" t="s">
        <v>116</v>
      </c>
      <c r="E81" s="20">
        <v>2862635.81</v>
      </c>
      <c r="F81" s="20">
        <v>2592343.1432717564</v>
      </c>
      <c r="G81" s="20">
        <f t="shared" si="30"/>
        <v>1529482.4545303362</v>
      </c>
      <c r="H81" s="20">
        <f t="shared" si="31"/>
        <v>1062860.6887414202</v>
      </c>
      <c r="I81" s="20">
        <v>124298.24041824386</v>
      </c>
      <c r="J81" s="20">
        <v>145994.42631000001</v>
      </c>
      <c r="K81" s="20">
        <v>168718.13</v>
      </c>
      <c r="L81" s="20">
        <v>127479.89180677422</v>
      </c>
      <c r="M81" s="20">
        <f t="shared" si="24"/>
        <v>75213.136165996781</v>
      </c>
      <c r="N81" s="20">
        <f t="shared" si="25"/>
        <v>52266.755640777439</v>
      </c>
      <c r="O81" s="20">
        <v>7325.8940632257809</v>
      </c>
      <c r="P81" s="20">
        <v>33912.344130000005</v>
      </c>
      <c r="Q81" s="20">
        <f t="shared" si="26"/>
        <v>3031353.94</v>
      </c>
      <c r="R81" s="20">
        <f t="shared" si="27"/>
        <v>2719823.0350785307</v>
      </c>
      <c r="S81" s="20">
        <f t="shared" si="28"/>
        <v>1604695.590696333</v>
      </c>
      <c r="T81" s="20">
        <f t="shared" si="29"/>
        <v>1115127.4443821977</v>
      </c>
      <c r="U81" s="20">
        <f t="shared" si="22"/>
        <v>131624.13448146963</v>
      </c>
      <c r="V81" s="20">
        <f t="shared" si="23"/>
        <v>179906.77044000002</v>
      </c>
    </row>
    <row r="82" spans="1:22" s="3" customFormat="1" ht="15.75" hidden="1" x14ac:dyDescent="0.25">
      <c r="A82" s="18">
        <v>79</v>
      </c>
      <c r="B82" s="6" t="s">
        <v>117</v>
      </c>
      <c r="C82" s="4" t="s">
        <v>53</v>
      </c>
      <c r="D82" s="7" t="s">
        <v>33</v>
      </c>
      <c r="E82" s="20">
        <v>938520.89</v>
      </c>
      <c r="F82" s="20">
        <v>881241.08304151997</v>
      </c>
      <c r="G82" s="20">
        <f t="shared" si="30"/>
        <v>519932.23899449676</v>
      </c>
      <c r="H82" s="20">
        <f t="shared" si="31"/>
        <v>361308.84404702322</v>
      </c>
      <c r="I82" s="20">
        <v>24431.57580848</v>
      </c>
      <c r="J82" s="20">
        <v>32848.23115</v>
      </c>
      <c r="K82" s="20">
        <v>208364.06</v>
      </c>
      <c r="L82" s="20">
        <v>160225.29449008001</v>
      </c>
      <c r="M82" s="20">
        <f t="shared" si="24"/>
        <v>94532.923749147201</v>
      </c>
      <c r="N82" s="20">
        <f t="shared" si="25"/>
        <v>65692.370740932805</v>
      </c>
      <c r="O82" s="20">
        <v>5424.1332099199999</v>
      </c>
      <c r="P82" s="20">
        <v>42714.632299999997</v>
      </c>
      <c r="Q82" s="20">
        <f t="shared" si="26"/>
        <v>1146884.95</v>
      </c>
      <c r="R82" s="20">
        <f t="shared" si="27"/>
        <v>1041466.3775316</v>
      </c>
      <c r="S82" s="20">
        <f t="shared" si="28"/>
        <v>614465.16274364397</v>
      </c>
      <c r="T82" s="20">
        <f t="shared" si="29"/>
        <v>427001.21478795598</v>
      </c>
      <c r="U82" s="20">
        <f t="shared" si="22"/>
        <v>29855.709018400001</v>
      </c>
      <c r="V82" s="20">
        <f t="shared" si="23"/>
        <v>75562.863450000004</v>
      </c>
    </row>
    <row r="83" spans="1:22" s="3" customFormat="1" ht="25.5" hidden="1" x14ac:dyDescent="0.25">
      <c r="A83" s="18">
        <v>80</v>
      </c>
      <c r="B83" s="19" t="s">
        <v>118</v>
      </c>
      <c r="C83" s="4" t="s">
        <v>18</v>
      </c>
      <c r="D83" s="18" t="s">
        <v>33</v>
      </c>
      <c r="E83" s="20">
        <v>827404.85</v>
      </c>
      <c r="F83" s="20">
        <v>762519.01203420584</v>
      </c>
      <c r="G83" s="20">
        <f t="shared" si="30"/>
        <v>449886.21710018144</v>
      </c>
      <c r="H83" s="20">
        <f t="shared" si="31"/>
        <v>312632.79493402439</v>
      </c>
      <c r="I83" s="20">
        <v>35926.668215794103</v>
      </c>
      <c r="J83" s="20">
        <v>28959.169749999997</v>
      </c>
      <c r="K83" s="20">
        <v>0</v>
      </c>
      <c r="L83" s="20">
        <v>0</v>
      </c>
      <c r="M83" s="20">
        <f t="shared" si="24"/>
        <v>0</v>
      </c>
      <c r="N83" s="20">
        <f t="shared" si="25"/>
        <v>0</v>
      </c>
      <c r="O83" s="20">
        <v>0</v>
      </c>
      <c r="P83" s="20">
        <v>0</v>
      </c>
      <c r="Q83" s="20">
        <f t="shared" si="26"/>
        <v>827404.85</v>
      </c>
      <c r="R83" s="20">
        <f t="shared" si="27"/>
        <v>762519.01203420584</v>
      </c>
      <c r="S83" s="20">
        <f t="shared" si="28"/>
        <v>449886.21710018144</v>
      </c>
      <c r="T83" s="20">
        <f t="shared" si="29"/>
        <v>312632.79493402439</v>
      </c>
      <c r="U83" s="20">
        <f t="shared" si="22"/>
        <v>35926.668215794103</v>
      </c>
      <c r="V83" s="20">
        <f t="shared" si="23"/>
        <v>28959.169749999997</v>
      </c>
    </row>
    <row r="84" spans="1:22" s="3" customFormat="1" ht="15.75" hidden="1" x14ac:dyDescent="0.25">
      <c r="A84" s="18">
        <v>81</v>
      </c>
      <c r="B84" s="6" t="s">
        <v>119</v>
      </c>
      <c r="C84" s="4" t="s">
        <v>53</v>
      </c>
      <c r="D84" s="7" t="s">
        <v>33</v>
      </c>
      <c r="E84" s="20">
        <v>627189.59</v>
      </c>
      <c r="F84" s="20">
        <v>588910.95494312001</v>
      </c>
      <c r="G84" s="20">
        <f t="shared" si="30"/>
        <v>347457.46341644076</v>
      </c>
      <c r="H84" s="20">
        <f t="shared" si="31"/>
        <v>241453.49152667925</v>
      </c>
      <c r="I84" s="20">
        <v>16326.999406879999</v>
      </c>
      <c r="J84" s="20">
        <v>21951.63565</v>
      </c>
      <c r="K84" s="20">
        <v>316153.67</v>
      </c>
      <c r="L84" s="20">
        <v>243112.05531255997</v>
      </c>
      <c r="M84" s="20">
        <f t="shared" si="24"/>
        <v>143436.11263441038</v>
      </c>
      <c r="N84" s="20">
        <f t="shared" si="25"/>
        <v>99675.942678149586</v>
      </c>
      <c r="O84" s="20">
        <v>8230.1123374399995</v>
      </c>
      <c r="P84" s="20">
        <v>64811.502349999995</v>
      </c>
      <c r="Q84" s="20">
        <f t="shared" si="26"/>
        <v>943343.26</v>
      </c>
      <c r="R84" s="20">
        <f t="shared" si="27"/>
        <v>832023.01025567995</v>
      </c>
      <c r="S84" s="20">
        <f t="shared" si="28"/>
        <v>490893.57605085114</v>
      </c>
      <c r="T84" s="20">
        <f t="shared" si="29"/>
        <v>341129.43420482881</v>
      </c>
      <c r="U84" s="20">
        <f t="shared" si="22"/>
        <v>24557.111744319998</v>
      </c>
      <c r="V84" s="20">
        <f t="shared" si="23"/>
        <v>86763.137999999992</v>
      </c>
    </row>
    <row r="85" spans="1:22" s="3" customFormat="1" ht="30" hidden="1" x14ac:dyDescent="0.25">
      <c r="A85" s="18">
        <v>82</v>
      </c>
      <c r="B85" s="19" t="s">
        <v>120</v>
      </c>
      <c r="C85" s="4" t="s">
        <v>26</v>
      </c>
      <c r="D85" s="18" t="s">
        <v>30</v>
      </c>
      <c r="E85" s="20">
        <v>122282.74</v>
      </c>
      <c r="F85" s="20">
        <f>E85-I85-J85</f>
        <v>113551.75000000001</v>
      </c>
      <c r="G85" s="20">
        <f t="shared" si="30"/>
        <v>66995.532500000001</v>
      </c>
      <c r="H85" s="20">
        <f t="shared" si="31"/>
        <v>46556.217500000013</v>
      </c>
      <c r="I85" s="20">
        <v>4451.09</v>
      </c>
      <c r="J85" s="20">
        <v>4279.8999999999996</v>
      </c>
      <c r="K85" s="20">
        <v>1397691.84</v>
      </c>
      <c r="L85" s="20">
        <f>K85-O85-P85</f>
        <v>1060289.03</v>
      </c>
      <c r="M85" s="20">
        <f t="shared" si="24"/>
        <v>625570.52769999998</v>
      </c>
      <c r="N85" s="20">
        <f t="shared" si="25"/>
        <v>434718.50230000005</v>
      </c>
      <c r="O85" s="20">
        <v>50875.98</v>
      </c>
      <c r="P85" s="20">
        <v>286526.83</v>
      </c>
      <c r="Q85" s="20">
        <f t="shared" si="26"/>
        <v>1519974.58</v>
      </c>
      <c r="R85" s="20">
        <f t="shared" si="27"/>
        <v>1173840.78</v>
      </c>
      <c r="S85" s="20">
        <f t="shared" si="28"/>
        <v>692566.06019999995</v>
      </c>
      <c r="T85" s="20">
        <f t="shared" si="29"/>
        <v>481274.71980000008</v>
      </c>
      <c r="U85" s="20">
        <f t="shared" si="22"/>
        <v>55327.070000000007</v>
      </c>
      <c r="V85" s="20">
        <f t="shared" si="23"/>
        <v>290806.73000000004</v>
      </c>
    </row>
    <row r="86" spans="1:22" s="3" customFormat="1" ht="30" hidden="1" x14ac:dyDescent="0.25">
      <c r="A86" s="18">
        <v>83</v>
      </c>
      <c r="B86" s="19" t="s">
        <v>121</v>
      </c>
      <c r="C86" s="4" t="s">
        <v>26</v>
      </c>
      <c r="D86" s="18" t="s">
        <v>30</v>
      </c>
      <c r="E86" s="20">
        <v>797390.09</v>
      </c>
      <c r="F86" s="20">
        <f>E86-I86-J86</f>
        <v>740456.44</v>
      </c>
      <c r="G86" s="20">
        <f t="shared" si="30"/>
        <v>436869.29959999997</v>
      </c>
      <c r="H86" s="20">
        <f t="shared" si="31"/>
        <v>303587.14039999997</v>
      </c>
      <c r="I86" s="20">
        <v>29025</v>
      </c>
      <c r="J86" s="20">
        <v>27908.65</v>
      </c>
      <c r="K86" s="20">
        <v>0</v>
      </c>
      <c r="L86" s="20">
        <v>0</v>
      </c>
      <c r="M86" s="20">
        <f t="shared" si="24"/>
        <v>0</v>
      </c>
      <c r="N86" s="20">
        <f t="shared" si="25"/>
        <v>0</v>
      </c>
      <c r="O86" s="20">
        <v>0</v>
      </c>
      <c r="P86" s="20">
        <v>0</v>
      </c>
      <c r="Q86" s="20">
        <f t="shared" si="26"/>
        <v>797390.09</v>
      </c>
      <c r="R86" s="20">
        <f t="shared" si="27"/>
        <v>740456.44</v>
      </c>
      <c r="S86" s="20">
        <f t="shared" si="28"/>
        <v>436869.29959999997</v>
      </c>
      <c r="T86" s="20">
        <f t="shared" si="29"/>
        <v>303587.14039999997</v>
      </c>
      <c r="U86" s="20">
        <f t="shared" si="22"/>
        <v>29025</v>
      </c>
      <c r="V86" s="20">
        <f t="shared" si="23"/>
        <v>27908.65</v>
      </c>
    </row>
    <row r="87" spans="1:22" s="3" customFormat="1" ht="30" hidden="1" x14ac:dyDescent="0.25">
      <c r="A87" s="18">
        <v>84</v>
      </c>
      <c r="B87" s="19" t="s">
        <v>122</v>
      </c>
      <c r="C87" s="4" t="s">
        <v>26</v>
      </c>
      <c r="D87" s="18" t="s">
        <v>30</v>
      </c>
      <c r="E87" s="20">
        <v>573071.67000000004</v>
      </c>
      <c r="F87" s="20">
        <f>E87-I87-J87</f>
        <v>532154.35</v>
      </c>
      <c r="G87" s="20">
        <f t="shared" si="30"/>
        <v>313971.06649999996</v>
      </c>
      <c r="H87" s="20">
        <f t="shared" si="31"/>
        <v>218183.28350000002</v>
      </c>
      <c r="I87" s="20">
        <v>20859.810000000001</v>
      </c>
      <c r="J87" s="20">
        <v>20057.509999999998</v>
      </c>
      <c r="K87" s="20">
        <v>0</v>
      </c>
      <c r="L87" s="20">
        <v>0</v>
      </c>
      <c r="M87" s="20">
        <f t="shared" si="24"/>
        <v>0</v>
      </c>
      <c r="N87" s="20">
        <f t="shared" si="25"/>
        <v>0</v>
      </c>
      <c r="O87" s="20">
        <v>0</v>
      </c>
      <c r="P87" s="20">
        <v>0</v>
      </c>
      <c r="Q87" s="20">
        <f t="shared" si="26"/>
        <v>573071.67000000004</v>
      </c>
      <c r="R87" s="20">
        <f t="shared" si="27"/>
        <v>532154.35</v>
      </c>
      <c r="S87" s="20">
        <f t="shared" si="28"/>
        <v>313971.06649999996</v>
      </c>
      <c r="T87" s="20">
        <f t="shared" si="29"/>
        <v>218183.28350000002</v>
      </c>
      <c r="U87" s="20">
        <f t="shared" si="22"/>
        <v>20859.810000000001</v>
      </c>
      <c r="V87" s="20">
        <f t="shared" si="23"/>
        <v>20057.509999999998</v>
      </c>
    </row>
    <row r="88" spans="1:22" s="3" customFormat="1" ht="30" hidden="1" x14ac:dyDescent="0.25">
      <c r="A88" s="18">
        <v>85</v>
      </c>
      <c r="B88" s="19" t="s">
        <v>123</v>
      </c>
      <c r="C88" s="4" t="s">
        <v>26</v>
      </c>
      <c r="D88" s="18" t="s">
        <v>30</v>
      </c>
      <c r="E88" s="20">
        <v>731247.9</v>
      </c>
      <c r="F88" s="20">
        <f>E88-I88-J88</f>
        <v>679036.79999999993</v>
      </c>
      <c r="G88" s="20">
        <f t="shared" si="30"/>
        <v>400631.71199999994</v>
      </c>
      <c r="H88" s="20">
        <f t="shared" si="31"/>
        <v>278405.08799999999</v>
      </c>
      <c r="I88" s="20">
        <v>26617.42</v>
      </c>
      <c r="J88" s="20">
        <v>25593.68</v>
      </c>
      <c r="K88" s="20">
        <v>402574.95</v>
      </c>
      <c r="L88" s="20">
        <f>K88-O88-P88</f>
        <v>305393.36000000004</v>
      </c>
      <c r="M88" s="20">
        <f t="shared" si="24"/>
        <v>180182.08240000001</v>
      </c>
      <c r="N88" s="20">
        <f t="shared" si="25"/>
        <v>125211.27760000003</v>
      </c>
      <c r="O88" s="20">
        <v>14653.73</v>
      </c>
      <c r="P88" s="20">
        <v>82527.86</v>
      </c>
      <c r="Q88" s="20">
        <f t="shared" si="26"/>
        <v>1133822.8500000001</v>
      </c>
      <c r="R88" s="20">
        <f t="shared" si="27"/>
        <v>984430.15999999992</v>
      </c>
      <c r="S88" s="20">
        <f t="shared" si="28"/>
        <v>580813.7943999999</v>
      </c>
      <c r="T88" s="20">
        <f t="shared" si="29"/>
        <v>403616.36560000002</v>
      </c>
      <c r="U88" s="20">
        <f t="shared" si="22"/>
        <v>41271.149999999994</v>
      </c>
      <c r="V88" s="20">
        <f t="shared" si="23"/>
        <v>108121.54000000001</v>
      </c>
    </row>
    <row r="89" spans="1:22" s="3" customFormat="1" ht="30" hidden="1" x14ac:dyDescent="0.25">
      <c r="A89" s="18">
        <v>86</v>
      </c>
      <c r="B89" s="19" t="s">
        <v>124</v>
      </c>
      <c r="C89" s="4" t="s">
        <v>26</v>
      </c>
      <c r="D89" s="18" t="s">
        <v>30</v>
      </c>
      <c r="E89" s="20">
        <v>1245075.54</v>
      </c>
      <c r="F89" s="20">
        <f>E89-I89-J89</f>
        <v>1156177.1500000001</v>
      </c>
      <c r="G89" s="20">
        <f t="shared" si="30"/>
        <v>682144.51850000001</v>
      </c>
      <c r="H89" s="20">
        <f t="shared" si="31"/>
        <v>474032.63150000013</v>
      </c>
      <c r="I89" s="20">
        <v>45320.75</v>
      </c>
      <c r="J89" s="20">
        <v>43577.64</v>
      </c>
      <c r="K89" s="20">
        <v>258570.1</v>
      </c>
      <c r="L89" s="20">
        <f>K89-O89-P89</f>
        <v>196151.28</v>
      </c>
      <c r="M89" s="20">
        <f t="shared" si="24"/>
        <v>115729.2552</v>
      </c>
      <c r="N89" s="20">
        <f t="shared" si="25"/>
        <v>80422.024799999999</v>
      </c>
      <c r="O89" s="20">
        <v>9411.9500000000007</v>
      </c>
      <c r="P89" s="20">
        <v>53006.87</v>
      </c>
      <c r="Q89" s="20">
        <f t="shared" si="26"/>
        <v>1503645.6400000001</v>
      </c>
      <c r="R89" s="20">
        <f t="shared" si="27"/>
        <v>1352328.4300000002</v>
      </c>
      <c r="S89" s="20">
        <f t="shared" si="28"/>
        <v>797873.77370000002</v>
      </c>
      <c r="T89" s="20">
        <f t="shared" si="29"/>
        <v>554454.65630000015</v>
      </c>
      <c r="U89" s="20">
        <f t="shared" si="22"/>
        <v>54732.7</v>
      </c>
      <c r="V89" s="20">
        <f t="shared" si="23"/>
        <v>96584.510000000009</v>
      </c>
    </row>
    <row r="90" spans="1:22" s="3" customFormat="1" ht="25.5" hidden="1" x14ac:dyDescent="0.25">
      <c r="A90" s="18">
        <v>87</v>
      </c>
      <c r="B90" s="19" t="s">
        <v>125</v>
      </c>
      <c r="C90" s="4" t="s">
        <v>18</v>
      </c>
      <c r="D90" s="18" t="s">
        <v>33</v>
      </c>
      <c r="E90" s="20">
        <v>814041.33</v>
      </c>
      <c r="F90" s="20">
        <v>750203.47137995495</v>
      </c>
      <c r="G90" s="20">
        <f t="shared" si="30"/>
        <v>442620.04811417341</v>
      </c>
      <c r="H90" s="20">
        <f t="shared" si="31"/>
        <v>307583.42326578154</v>
      </c>
      <c r="I90" s="20">
        <v>35346.412070044978</v>
      </c>
      <c r="J90" s="20">
        <v>28491.446549999997</v>
      </c>
      <c r="K90" s="20">
        <v>363580.5</v>
      </c>
      <c r="L90" s="20">
        <v>273259.50278606702</v>
      </c>
      <c r="M90" s="20">
        <f t="shared" si="24"/>
        <v>161223.10664377952</v>
      </c>
      <c r="N90" s="20">
        <f t="shared" si="25"/>
        <v>112036.3961422875</v>
      </c>
      <c r="O90" s="20">
        <v>15786.994713933002</v>
      </c>
      <c r="P90" s="20">
        <v>74534.002500000002</v>
      </c>
      <c r="Q90" s="20">
        <f t="shared" si="26"/>
        <v>1177621.83</v>
      </c>
      <c r="R90" s="20">
        <f t="shared" si="27"/>
        <v>1023462.9741660219</v>
      </c>
      <c r="S90" s="20">
        <f t="shared" si="28"/>
        <v>603843.1547579529</v>
      </c>
      <c r="T90" s="20">
        <f t="shared" si="29"/>
        <v>419619.81940806902</v>
      </c>
      <c r="U90" s="20">
        <f t="shared" si="22"/>
        <v>51133.406783977982</v>
      </c>
      <c r="V90" s="20">
        <f t="shared" si="23"/>
        <v>103025.44905</v>
      </c>
    </row>
    <row r="91" spans="1:22" s="3" customFormat="1" ht="30" hidden="1" x14ac:dyDescent="0.25">
      <c r="A91" s="18">
        <v>88</v>
      </c>
      <c r="B91" s="19" t="s">
        <v>126</v>
      </c>
      <c r="C91" s="4" t="s">
        <v>26</v>
      </c>
      <c r="D91" s="18" t="s">
        <v>127</v>
      </c>
      <c r="E91" s="20">
        <v>1631075.53</v>
      </c>
      <c r="F91" s="20">
        <f>E91-I91-J91</f>
        <v>1530927.4900000002</v>
      </c>
      <c r="G91" s="20">
        <f t="shared" si="30"/>
        <v>903247.2191000001</v>
      </c>
      <c r="H91" s="20">
        <f t="shared" si="31"/>
        <v>627680.27090000012</v>
      </c>
      <c r="I91" s="20">
        <v>59371.15</v>
      </c>
      <c r="J91" s="20">
        <v>40776.89</v>
      </c>
      <c r="K91" s="20">
        <v>265845.39</v>
      </c>
      <c r="L91" s="20">
        <f>K91-O91-P91</f>
        <v>197682.63000000003</v>
      </c>
      <c r="M91" s="20">
        <f t="shared" si="24"/>
        <v>116632.75170000001</v>
      </c>
      <c r="N91" s="20">
        <f t="shared" si="25"/>
        <v>81049.878300000026</v>
      </c>
      <c r="O91" s="20">
        <v>9676.77</v>
      </c>
      <c r="P91" s="20">
        <v>58485.99</v>
      </c>
      <c r="Q91" s="20">
        <f t="shared" si="26"/>
        <v>1896920.92</v>
      </c>
      <c r="R91" s="20">
        <f t="shared" si="27"/>
        <v>1728610.1200000003</v>
      </c>
      <c r="S91" s="20">
        <f t="shared" si="28"/>
        <v>1019879.9708000001</v>
      </c>
      <c r="T91" s="20">
        <f t="shared" si="29"/>
        <v>708730.14920000022</v>
      </c>
      <c r="U91" s="20">
        <f t="shared" si="22"/>
        <v>69047.92</v>
      </c>
      <c r="V91" s="20">
        <f t="shared" si="23"/>
        <v>99262.88</v>
      </c>
    </row>
    <row r="92" spans="1:22" s="3" customFormat="1" ht="30" hidden="1" x14ac:dyDescent="0.25">
      <c r="A92" s="18">
        <v>89</v>
      </c>
      <c r="B92" s="8" t="s">
        <v>128</v>
      </c>
      <c r="C92" s="4" t="s">
        <v>29</v>
      </c>
      <c r="D92" s="18" t="s">
        <v>30</v>
      </c>
      <c r="E92" s="23">
        <v>2219722.2999999998</v>
      </c>
      <c r="F92" s="20">
        <f>E92-I92-J92</f>
        <v>2101213.9809454302</v>
      </c>
      <c r="G92" s="20">
        <f t="shared" si="30"/>
        <v>1239716.2487578038</v>
      </c>
      <c r="H92" s="20">
        <f t="shared" si="31"/>
        <v>861497.73218762642</v>
      </c>
      <c r="I92" s="20">
        <f>E92*0.0183888041105726</f>
        <v>40818.038554569663</v>
      </c>
      <c r="J92" s="20">
        <f>E92*0.035</f>
        <v>77690.280500000008</v>
      </c>
      <c r="K92" s="20">
        <v>0</v>
      </c>
      <c r="L92" s="20">
        <f>K92-O92-P92</f>
        <v>0</v>
      </c>
      <c r="M92" s="20">
        <f t="shared" si="24"/>
        <v>0</v>
      </c>
      <c r="N92" s="20">
        <f t="shared" si="25"/>
        <v>0</v>
      </c>
      <c r="O92" s="20">
        <f>K92*0.018388552481436</f>
        <v>0</v>
      </c>
      <c r="P92" s="20">
        <f>K92*0.205</f>
        <v>0</v>
      </c>
      <c r="Q92" s="20">
        <f t="shared" si="26"/>
        <v>2219722.2999999998</v>
      </c>
      <c r="R92" s="20">
        <f t="shared" si="27"/>
        <v>2101213.9809454302</v>
      </c>
      <c r="S92" s="20">
        <f t="shared" si="28"/>
        <v>1239716.2487578038</v>
      </c>
      <c r="T92" s="20">
        <f t="shared" si="29"/>
        <v>861497.73218762642</v>
      </c>
      <c r="U92" s="20">
        <f t="shared" si="22"/>
        <v>40818.038554569663</v>
      </c>
      <c r="V92" s="20">
        <f t="shared" si="23"/>
        <v>77690.280500000008</v>
      </c>
    </row>
    <row r="93" spans="1:22" s="3" customFormat="1" ht="30" hidden="1" x14ac:dyDescent="0.25">
      <c r="A93" s="18">
        <v>90</v>
      </c>
      <c r="B93" s="8" t="s">
        <v>129</v>
      </c>
      <c r="C93" s="4" t="s">
        <v>29</v>
      </c>
      <c r="D93" s="18" t="s">
        <v>30</v>
      </c>
      <c r="E93" s="23">
        <v>1810761.52</v>
      </c>
      <c r="F93" s="20">
        <f>E93-I93-J93</f>
        <v>1714087.1279177573</v>
      </c>
      <c r="G93" s="20">
        <f t="shared" si="30"/>
        <v>1011311.4054714767</v>
      </c>
      <c r="H93" s="20">
        <f t="shared" si="31"/>
        <v>702775.72244628053</v>
      </c>
      <c r="I93" s="20">
        <f>E93*0.0183888041105726</f>
        <v>33297.738882242695</v>
      </c>
      <c r="J93" s="20">
        <f>E93*0.035</f>
        <v>63376.653200000008</v>
      </c>
      <c r="K93" s="20">
        <v>0</v>
      </c>
      <c r="L93" s="20">
        <f>K93-O93-P93</f>
        <v>0</v>
      </c>
      <c r="M93" s="20">
        <f t="shared" si="24"/>
        <v>0</v>
      </c>
      <c r="N93" s="20">
        <f t="shared" si="25"/>
        <v>0</v>
      </c>
      <c r="O93" s="20">
        <f>K93*0.018388552481436</f>
        <v>0</v>
      </c>
      <c r="P93" s="20">
        <f>K93*0.205</f>
        <v>0</v>
      </c>
      <c r="Q93" s="20">
        <f t="shared" si="26"/>
        <v>1810761.52</v>
      </c>
      <c r="R93" s="20">
        <f t="shared" si="27"/>
        <v>1714087.1279177573</v>
      </c>
      <c r="S93" s="20">
        <f t="shared" si="28"/>
        <v>1011311.4054714767</v>
      </c>
      <c r="T93" s="20">
        <f t="shared" si="29"/>
        <v>702775.72244628053</v>
      </c>
      <c r="U93" s="20">
        <f t="shared" si="22"/>
        <v>33297.738882242695</v>
      </c>
      <c r="V93" s="20">
        <f t="shared" si="23"/>
        <v>63376.653200000008</v>
      </c>
    </row>
    <row r="94" spans="1:22" s="3" customFormat="1" ht="30" hidden="1" x14ac:dyDescent="0.25">
      <c r="A94" s="18">
        <v>91</v>
      </c>
      <c r="B94" s="8" t="s">
        <v>130</v>
      </c>
      <c r="C94" s="4" t="s">
        <v>29</v>
      </c>
      <c r="D94" s="18" t="s">
        <v>30</v>
      </c>
      <c r="E94" s="23">
        <v>403961.55</v>
      </c>
      <c r="F94" s="20">
        <f>E94-I94-J94</f>
        <v>382394.52593884669</v>
      </c>
      <c r="G94" s="20">
        <f t="shared" si="30"/>
        <v>225612.77030391953</v>
      </c>
      <c r="H94" s="20">
        <f t="shared" si="31"/>
        <v>156781.75563492716</v>
      </c>
      <c r="I94" s="20">
        <f>E94*0.0183888041105726</f>
        <v>7428.3698111532794</v>
      </c>
      <c r="J94" s="20">
        <f>E94*0.035</f>
        <v>14138.654250000001</v>
      </c>
      <c r="K94" s="20">
        <v>0</v>
      </c>
      <c r="L94" s="20">
        <f>K94-O94-P94</f>
        <v>0</v>
      </c>
      <c r="M94" s="20">
        <f t="shared" si="24"/>
        <v>0</v>
      </c>
      <c r="N94" s="20">
        <f t="shared" si="25"/>
        <v>0</v>
      </c>
      <c r="O94" s="20">
        <f>K94*0.018388552481436</f>
        <v>0</v>
      </c>
      <c r="P94" s="20">
        <f>K94*0.205</f>
        <v>0</v>
      </c>
      <c r="Q94" s="20">
        <f t="shared" si="26"/>
        <v>403961.55</v>
      </c>
      <c r="R94" s="20">
        <f t="shared" si="27"/>
        <v>382394.52593884669</v>
      </c>
      <c r="S94" s="20">
        <f t="shared" si="28"/>
        <v>225612.77030391953</v>
      </c>
      <c r="T94" s="20">
        <f t="shared" si="29"/>
        <v>156781.75563492716</v>
      </c>
      <c r="U94" s="20">
        <f t="shared" si="22"/>
        <v>7428.3698111532794</v>
      </c>
      <c r="V94" s="20">
        <f t="shared" si="23"/>
        <v>14138.654250000001</v>
      </c>
    </row>
    <row r="95" spans="1:22" s="3" customFormat="1" ht="30" hidden="1" x14ac:dyDescent="0.25">
      <c r="A95" s="18">
        <v>92</v>
      </c>
      <c r="B95" s="8" t="s">
        <v>131</v>
      </c>
      <c r="C95" s="4" t="s">
        <v>29</v>
      </c>
      <c r="D95" s="18" t="s">
        <v>30</v>
      </c>
      <c r="E95" s="23">
        <v>925274.07</v>
      </c>
      <c r="F95" s="20">
        <f>E95-I95-J95</f>
        <v>875874.79392817768</v>
      </c>
      <c r="G95" s="20">
        <f t="shared" si="30"/>
        <v>516766.1284176248</v>
      </c>
      <c r="H95" s="20">
        <f t="shared" si="31"/>
        <v>359108.66551055288</v>
      </c>
      <c r="I95" s="20">
        <f>E95*0.0183888041105726</f>
        <v>17014.683621822242</v>
      </c>
      <c r="J95" s="20">
        <f>E95*0.035</f>
        <v>32384.59245</v>
      </c>
      <c r="K95" s="20">
        <v>0</v>
      </c>
      <c r="L95" s="20">
        <f>K95-O95-P95</f>
        <v>0</v>
      </c>
      <c r="M95" s="20">
        <f t="shared" si="24"/>
        <v>0</v>
      </c>
      <c r="N95" s="20">
        <f t="shared" si="25"/>
        <v>0</v>
      </c>
      <c r="O95" s="20">
        <f>K95*0.018388552481436</f>
        <v>0</v>
      </c>
      <c r="P95" s="20">
        <f>K95*0.205</f>
        <v>0</v>
      </c>
      <c r="Q95" s="20">
        <f t="shared" si="26"/>
        <v>925274.07</v>
      </c>
      <c r="R95" s="20">
        <f t="shared" si="27"/>
        <v>875874.79392817768</v>
      </c>
      <c r="S95" s="20">
        <f t="shared" si="28"/>
        <v>516766.1284176248</v>
      </c>
      <c r="T95" s="20">
        <f t="shared" si="29"/>
        <v>359108.66551055288</v>
      </c>
      <c r="U95" s="20">
        <f t="shared" si="22"/>
        <v>17014.683621822242</v>
      </c>
      <c r="V95" s="20">
        <f t="shared" si="23"/>
        <v>32384.59245</v>
      </c>
    </row>
    <row r="96" spans="1:22" s="3" customFormat="1" ht="30" x14ac:dyDescent="0.25">
      <c r="A96" s="18">
        <v>93</v>
      </c>
      <c r="B96" s="19" t="s">
        <v>132</v>
      </c>
      <c r="C96" s="4" t="s">
        <v>12</v>
      </c>
      <c r="D96" s="18" t="s">
        <v>133</v>
      </c>
      <c r="E96" s="20">
        <v>1204597.9099999999</v>
      </c>
      <c r="F96" s="20">
        <v>976104.3</v>
      </c>
      <c r="G96" s="20">
        <f t="shared" si="30"/>
        <v>575901.53700000001</v>
      </c>
      <c r="H96" s="20">
        <f t="shared" si="31"/>
        <v>400202.76300000004</v>
      </c>
      <c r="I96" s="20">
        <v>167059.12</v>
      </c>
      <c r="J96" s="20">
        <v>61434.49</v>
      </c>
      <c r="K96" s="20">
        <v>85680.15</v>
      </c>
      <c r="L96" s="20">
        <v>48007.91</v>
      </c>
      <c r="M96" s="20">
        <f t="shared" si="24"/>
        <v>28324.6669</v>
      </c>
      <c r="N96" s="20">
        <f t="shared" si="25"/>
        <v>19683.243100000003</v>
      </c>
      <c r="O96" s="20">
        <v>11882.51</v>
      </c>
      <c r="P96" s="20">
        <v>25789.73</v>
      </c>
      <c r="Q96" s="20">
        <f t="shared" si="26"/>
        <v>1290278.0599999998</v>
      </c>
      <c r="R96" s="20">
        <f t="shared" si="27"/>
        <v>1024112.2100000001</v>
      </c>
      <c r="S96" s="20">
        <f t="shared" si="28"/>
        <v>604226.20389999996</v>
      </c>
      <c r="T96" s="20">
        <f t="shared" si="29"/>
        <v>419886.00610000012</v>
      </c>
      <c r="U96" s="20">
        <f t="shared" si="22"/>
        <v>178941.63</v>
      </c>
      <c r="V96" s="20">
        <f t="shared" si="23"/>
        <v>87224.22</v>
      </c>
    </row>
    <row r="97" spans="1:22" s="3" customFormat="1" ht="30" x14ac:dyDescent="0.25">
      <c r="A97" s="18">
        <v>94</v>
      </c>
      <c r="B97" s="19" t="s">
        <v>134</v>
      </c>
      <c r="C97" s="4" t="s">
        <v>12</v>
      </c>
      <c r="D97" s="18" t="s">
        <v>77</v>
      </c>
      <c r="E97" s="20">
        <v>1271736.72</v>
      </c>
      <c r="F97" s="20">
        <v>1055942.6499999999</v>
      </c>
      <c r="G97" s="20">
        <f t="shared" si="30"/>
        <v>623006.16349999991</v>
      </c>
      <c r="H97" s="20">
        <f t="shared" si="31"/>
        <v>432936.4865</v>
      </c>
      <c r="I97" s="20">
        <v>176370.23</v>
      </c>
      <c r="J97" s="20">
        <v>39423.839999999997</v>
      </c>
      <c r="K97" s="20">
        <v>0</v>
      </c>
      <c r="L97" s="20">
        <v>0</v>
      </c>
      <c r="M97" s="20">
        <f t="shared" si="24"/>
        <v>0</v>
      </c>
      <c r="N97" s="20">
        <f t="shared" si="25"/>
        <v>0</v>
      </c>
      <c r="O97" s="20">
        <v>0</v>
      </c>
      <c r="P97" s="20">
        <v>0</v>
      </c>
      <c r="Q97" s="20">
        <f t="shared" si="26"/>
        <v>1271736.72</v>
      </c>
      <c r="R97" s="20">
        <f t="shared" si="27"/>
        <v>1055942.6499999999</v>
      </c>
      <c r="S97" s="20">
        <f t="shared" si="28"/>
        <v>623006.16349999991</v>
      </c>
      <c r="T97" s="20">
        <f t="shared" si="29"/>
        <v>432936.4865</v>
      </c>
      <c r="U97" s="20">
        <f t="shared" si="22"/>
        <v>176370.23</v>
      </c>
      <c r="V97" s="20">
        <f t="shared" si="23"/>
        <v>39423.839999999997</v>
      </c>
    </row>
    <row r="98" spans="1:22" s="3" customFormat="1" ht="30" x14ac:dyDescent="0.25">
      <c r="A98" s="18">
        <v>95</v>
      </c>
      <c r="B98" s="19" t="s">
        <v>135</v>
      </c>
      <c r="C98" s="4" t="s">
        <v>12</v>
      </c>
      <c r="D98" s="18" t="s">
        <v>13</v>
      </c>
      <c r="E98" s="20">
        <v>843453.38</v>
      </c>
      <c r="F98" s="20">
        <v>696958.56</v>
      </c>
      <c r="G98" s="20">
        <f t="shared" si="30"/>
        <v>411205.55040000001</v>
      </c>
      <c r="H98" s="20">
        <f t="shared" si="31"/>
        <v>285753.00960000005</v>
      </c>
      <c r="I98" s="20">
        <v>116973.95</v>
      </c>
      <c r="J98" s="20">
        <v>29520.87</v>
      </c>
      <c r="K98" s="20">
        <v>0</v>
      </c>
      <c r="L98" s="20">
        <v>0</v>
      </c>
      <c r="M98" s="20">
        <f t="shared" si="24"/>
        <v>0</v>
      </c>
      <c r="N98" s="20">
        <f t="shared" si="25"/>
        <v>0</v>
      </c>
      <c r="O98" s="20">
        <v>0</v>
      </c>
      <c r="P98" s="20">
        <v>0</v>
      </c>
      <c r="Q98" s="20">
        <f t="shared" si="26"/>
        <v>843453.38</v>
      </c>
      <c r="R98" s="20">
        <f t="shared" si="27"/>
        <v>696958.56</v>
      </c>
      <c r="S98" s="20">
        <f t="shared" si="28"/>
        <v>411205.55040000001</v>
      </c>
      <c r="T98" s="20">
        <f t="shared" si="29"/>
        <v>285753.00960000005</v>
      </c>
      <c r="U98" s="20">
        <f t="shared" si="22"/>
        <v>116973.95</v>
      </c>
      <c r="V98" s="20">
        <f t="shared" si="23"/>
        <v>29520.87</v>
      </c>
    </row>
    <row r="99" spans="1:22" s="3" customFormat="1" ht="30" hidden="1" x14ac:dyDescent="0.25">
      <c r="A99" s="18">
        <v>96</v>
      </c>
      <c r="B99" s="19" t="s">
        <v>136</v>
      </c>
      <c r="C99" s="4" t="s">
        <v>23</v>
      </c>
      <c r="D99" s="18" t="s">
        <v>137</v>
      </c>
      <c r="E99" s="22">
        <v>1963074</v>
      </c>
      <c r="F99" s="22">
        <f>E99-I99-J99</f>
        <v>1835969.5414949188</v>
      </c>
      <c r="G99" s="20">
        <f t="shared" si="30"/>
        <v>1083222.0294820019</v>
      </c>
      <c r="H99" s="20">
        <f t="shared" si="31"/>
        <v>752747.51201291685</v>
      </c>
      <c r="I99" s="22">
        <f>E99*2.97476653987986%</f>
        <v>58396.868505081162</v>
      </c>
      <c r="J99" s="22">
        <f>E99*3.5%</f>
        <v>68707.590000000011</v>
      </c>
      <c r="K99" s="20">
        <v>555493.30000000005</v>
      </c>
      <c r="L99" s="22">
        <f>K99-O99-P99</f>
        <v>425092.54468032555</v>
      </c>
      <c r="M99" s="20">
        <f t="shared" si="24"/>
        <v>250804.60136139207</v>
      </c>
      <c r="N99" s="20">
        <f t="shared" si="25"/>
        <v>174287.94331893348</v>
      </c>
      <c r="O99" s="22">
        <f>K99*2.97476653987986%</f>
        <v>16524.628819674454</v>
      </c>
      <c r="P99" s="22">
        <f>K99*20.5%</f>
        <v>113876.1265</v>
      </c>
      <c r="Q99" s="20">
        <f t="shared" si="26"/>
        <v>2518567.2999999998</v>
      </c>
      <c r="R99" s="20">
        <f t="shared" si="27"/>
        <v>2261062.0861752443</v>
      </c>
      <c r="S99" s="20">
        <f t="shared" si="28"/>
        <v>1334026.630843394</v>
      </c>
      <c r="T99" s="20">
        <f t="shared" si="29"/>
        <v>927035.45533185033</v>
      </c>
      <c r="U99" s="20">
        <f t="shared" ref="U99:U130" si="32">I99+O99</f>
        <v>74921.497324755619</v>
      </c>
      <c r="V99" s="20">
        <f t="shared" si="23"/>
        <v>182583.71650000001</v>
      </c>
    </row>
    <row r="100" spans="1:22" s="3" customFormat="1" ht="30" hidden="1" x14ac:dyDescent="0.25">
      <c r="A100" s="18">
        <v>97</v>
      </c>
      <c r="B100" s="19" t="s">
        <v>138</v>
      </c>
      <c r="C100" s="4" t="s">
        <v>53</v>
      </c>
      <c r="D100" s="18" t="s">
        <v>139</v>
      </c>
      <c r="E100" s="20">
        <v>644950.24</v>
      </c>
      <c r="F100" s="20">
        <v>608812.38815232005</v>
      </c>
      <c r="G100" s="20">
        <f t="shared" si="30"/>
        <v>359199.30900986883</v>
      </c>
      <c r="H100" s="20">
        <f t="shared" si="31"/>
        <v>249613.07914245123</v>
      </c>
      <c r="I100" s="20">
        <v>16789.344647679998</v>
      </c>
      <c r="J100" s="20">
        <v>19348.5072</v>
      </c>
      <c r="K100" s="20">
        <v>524452.49</v>
      </c>
      <c r="L100" s="20">
        <v>405909.44478031999</v>
      </c>
      <c r="M100" s="20">
        <f t="shared" si="24"/>
        <v>239486.57242038878</v>
      </c>
      <c r="N100" s="20">
        <f t="shared" si="25"/>
        <v>166422.87235993121</v>
      </c>
      <c r="O100" s="20">
        <v>13652.54721968</v>
      </c>
      <c r="P100" s="20">
        <v>104890.49800000001</v>
      </c>
      <c r="Q100" s="20">
        <f t="shared" si="26"/>
        <v>1169402.73</v>
      </c>
      <c r="R100" s="20">
        <f t="shared" si="27"/>
        <v>1014721.8329326401</v>
      </c>
      <c r="S100" s="20">
        <f t="shared" si="28"/>
        <v>598685.88143025758</v>
      </c>
      <c r="T100" s="20">
        <f t="shared" si="29"/>
        <v>416035.95150238252</v>
      </c>
      <c r="U100" s="20">
        <f t="shared" si="32"/>
        <v>30441.891867359998</v>
      </c>
      <c r="V100" s="20">
        <f t="shared" si="23"/>
        <v>124239.00520000001</v>
      </c>
    </row>
    <row r="101" spans="1:22" s="3" customFormat="1" ht="45" hidden="1" x14ac:dyDescent="0.25">
      <c r="A101" s="18">
        <v>98</v>
      </c>
      <c r="B101" s="19" t="s">
        <v>140</v>
      </c>
      <c r="C101" s="4" t="s">
        <v>53</v>
      </c>
      <c r="D101" s="18" t="s">
        <v>33</v>
      </c>
      <c r="E101" s="20">
        <v>789070.94</v>
      </c>
      <c r="F101" s="20">
        <v>740912.36238992005</v>
      </c>
      <c r="G101" s="20">
        <f t="shared" si="30"/>
        <v>437138.2938100528</v>
      </c>
      <c r="H101" s="20">
        <f t="shared" si="31"/>
        <v>303774.06857986725</v>
      </c>
      <c r="I101" s="20">
        <v>20541.094710079997</v>
      </c>
      <c r="J101" s="20">
        <v>27617.482899999999</v>
      </c>
      <c r="K101" s="20">
        <v>0</v>
      </c>
      <c r="L101" s="20">
        <v>0</v>
      </c>
      <c r="M101" s="20">
        <f t="shared" si="24"/>
        <v>0</v>
      </c>
      <c r="N101" s="20">
        <f t="shared" si="25"/>
        <v>0</v>
      </c>
      <c r="O101" s="20">
        <v>0</v>
      </c>
      <c r="P101" s="20">
        <v>0</v>
      </c>
      <c r="Q101" s="20">
        <f t="shared" si="26"/>
        <v>789070.94</v>
      </c>
      <c r="R101" s="20">
        <f t="shared" si="27"/>
        <v>740912.36238992005</v>
      </c>
      <c r="S101" s="20">
        <f t="shared" si="28"/>
        <v>437138.2938100528</v>
      </c>
      <c r="T101" s="20">
        <f t="shared" si="29"/>
        <v>303774.06857986725</v>
      </c>
      <c r="U101" s="20">
        <f t="shared" si="32"/>
        <v>20541.094710079997</v>
      </c>
      <c r="V101" s="20">
        <f t="shared" si="23"/>
        <v>27617.482899999999</v>
      </c>
    </row>
    <row r="102" spans="1:22" s="3" customFormat="1" ht="15.75" hidden="1" x14ac:dyDescent="0.25">
      <c r="A102" s="18">
        <v>99</v>
      </c>
      <c r="B102" s="19" t="s">
        <v>141</v>
      </c>
      <c r="C102" s="4" t="s">
        <v>53</v>
      </c>
      <c r="D102" s="18" t="s">
        <v>33</v>
      </c>
      <c r="E102" s="20">
        <v>1174959.4099999999</v>
      </c>
      <c r="F102" s="20">
        <v>1103249.28728888</v>
      </c>
      <c r="G102" s="20">
        <f t="shared" si="30"/>
        <v>650917.07950043911</v>
      </c>
      <c r="H102" s="20">
        <f t="shared" si="31"/>
        <v>452332.20778844086</v>
      </c>
      <c r="I102" s="20">
        <v>30586.543361119999</v>
      </c>
      <c r="J102" s="20">
        <v>41123.579349999993</v>
      </c>
      <c r="K102" s="20">
        <v>243777.91</v>
      </c>
      <c r="L102" s="20">
        <v>187457.41189688002</v>
      </c>
      <c r="M102" s="20">
        <f t="shared" si="24"/>
        <v>110599.8730191592</v>
      </c>
      <c r="N102" s="20">
        <f t="shared" si="25"/>
        <v>76857.538877720814</v>
      </c>
      <c r="O102" s="20">
        <v>6346.0265531200002</v>
      </c>
      <c r="P102" s="20">
        <v>49974.471550000002</v>
      </c>
      <c r="Q102" s="20">
        <f t="shared" si="26"/>
        <v>1418737.3199999998</v>
      </c>
      <c r="R102" s="20">
        <f t="shared" si="27"/>
        <v>1290706.69918576</v>
      </c>
      <c r="S102" s="20">
        <f t="shared" si="28"/>
        <v>761516.9525195983</v>
      </c>
      <c r="T102" s="20">
        <f t="shared" si="29"/>
        <v>529189.74666616169</v>
      </c>
      <c r="U102" s="20">
        <f t="shared" si="32"/>
        <v>36932.569914239997</v>
      </c>
      <c r="V102" s="20">
        <f t="shared" si="23"/>
        <v>91098.050900000002</v>
      </c>
    </row>
    <row r="103" spans="1:22" s="3" customFormat="1" ht="30" hidden="1" x14ac:dyDescent="0.25">
      <c r="A103" s="18">
        <v>100</v>
      </c>
      <c r="B103" s="8" t="s">
        <v>142</v>
      </c>
      <c r="C103" s="4" t="s">
        <v>29</v>
      </c>
      <c r="D103" s="18" t="s">
        <v>30</v>
      </c>
      <c r="E103" s="20">
        <v>4708246.33</v>
      </c>
      <c r="F103" s="20">
        <f>E103-I103-J103</f>
        <v>4456878.6889833072</v>
      </c>
      <c r="G103" s="20">
        <f t="shared" si="30"/>
        <v>2629558.4265001509</v>
      </c>
      <c r="H103" s="20">
        <f t="shared" si="31"/>
        <v>1827320.2624831563</v>
      </c>
      <c r="I103" s="20">
        <f>E103*0.0183888041105726</f>
        <v>86579.019466692363</v>
      </c>
      <c r="J103" s="20">
        <f>E103*0.035</f>
        <v>164788.62155000001</v>
      </c>
      <c r="K103" s="24">
        <v>157803.71</v>
      </c>
      <c r="L103" s="20">
        <f>K103-O103-P103</f>
        <v>122552.16764689969</v>
      </c>
      <c r="M103" s="20">
        <f t="shared" si="24"/>
        <v>72305.778911670815</v>
      </c>
      <c r="N103" s="20">
        <f t="shared" si="25"/>
        <v>50246.388735228873</v>
      </c>
      <c r="O103" s="20">
        <f>K103*0.018388552481436</f>
        <v>2901.7818031003071</v>
      </c>
      <c r="P103" s="20">
        <f>K103*0.205</f>
        <v>32349.760549999995</v>
      </c>
      <c r="Q103" s="20">
        <f t="shared" si="26"/>
        <v>4866050.04</v>
      </c>
      <c r="R103" s="20">
        <f t="shared" si="27"/>
        <v>4579430.856630207</v>
      </c>
      <c r="S103" s="20">
        <f t="shared" si="28"/>
        <v>2701864.2054118221</v>
      </c>
      <c r="T103" s="20">
        <f t="shared" si="29"/>
        <v>1877566.651218385</v>
      </c>
      <c r="U103" s="20">
        <f t="shared" si="32"/>
        <v>89480.801269792675</v>
      </c>
      <c r="V103" s="20">
        <f t="shared" si="23"/>
        <v>197138.38210000002</v>
      </c>
    </row>
    <row r="104" spans="1:22" s="3" customFormat="1" ht="15.75" hidden="1" x14ac:dyDescent="0.25">
      <c r="A104" s="18">
        <v>101</v>
      </c>
      <c r="B104" s="19" t="s">
        <v>143</v>
      </c>
      <c r="C104" s="4" t="s">
        <v>53</v>
      </c>
      <c r="D104" s="18" t="s">
        <v>33</v>
      </c>
      <c r="E104" s="20">
        <v>800799.15</v>
      </c>
      <c r="F104" s="20">
        <v>751924.77627719997</v>
      </c>
      <c r="G104" s="20">
        <f t="shared" si="30"/>
        <v>443635.61800354795</v>
      </c>
      <c r="H104" s="20">
        <f t="shared" si="31"/>
        <v>308289.15827365202</v>
      </c>
      <c r="I104" s="20">
        <v>20846.403472800001</v>
      </c>
      <c r="J104" s="20">
        <v>28027.970249999998</v>
      </c>
      <c r="K104" s="20">
        <v>54471.47</v>
      </c>
      <c r="L104" s="20">
        <v>41886.817342959999</v>
      </c>
      <c r="M104" s="20">
        <f t="shared" si="24"/>
        <v>24713.222232346398</v>
      </c>
      <c r="N104" s="20">
        <f t="shared" si="25"/>
        <v>17173.595110613602</v>
      </c>
      <c r="O104" s="20">
        <v>1418.00130704</v>
      </c>
      <c r="P104" s="20">
        <v>11166.65135</v>
      </c>
      <c r="Q104" s="20">
        <f t="shared" si="26"/>
        <v>855270.62</v>
      </c>
      <c r="R104" s="20">
        <f t="shared" si="27"/>
        <v>793811.59362016001</v>
      </c>
      <c r="S104" s="20">
        <f t="shared" si="28"/>
        <v>468348.84023589437</v>
      </c>
      <c r="T104" s="20">
        <f t="shared" si="29"/>
        <v>325462.75338426564</v>
      </c>
      <c r="U104" s="20">
        <f t="shared" si="32"/>
        <v>22264.404779839999</v>
      </c>
      <c r="V104" s="20">
        <f t="shared" si="23"/>
        <v>39194.621599999999</v>
      </c>
    </row>
    <row r="105" spans="1:22" s="3" customFormat="1" ht="15.75" hidden="1" x14ac:dyDescent="0.25">
      <c r="A105" s="18">
        <v>102</v>
      </c>
      <c r="B105" s="19" t="s">
        <v>144</v>
      </c>
      <c r="C105" s="4" t="s">
        <v>53</v>
      </c>
      <c r="D105" s="18" t="s">
        <v>33</v>
      </c>
      <c r="E105" s="20">
        <v>1543396.45</v>
      </c>
      <c r="F105" s="20">
        <v>1449199.8778636002</v>
      </c>
      <c r="G105" s="20">
        <f t="shared" si="30"/>
        <v>855027.92793952406</v>
      </c>
      <c r="H105" s="20">
        <f t="shared" si="31"/>
        <v>594171.94992407609</v>
      </c>
      <c r="I105" s="20">
        <v>40177.696386399999</v>
      </c>
      <c r="J105" s="20">
        <v>54018.875749999999</v>
      </c>
      <c r="K105" s="20">
        <v>642515.96</v>
      </c>
      <c r="L105" s="20">
        <v>625789.98452927999</v>
      </c>
      <c r="M105" s="20">
        <f t="shared" si="24"/>
        <v>369216.09087227518</v>
      </c>
      <c r="N105" s="20">
        <f t="shared" si="25"/>
        <v>256573.89365700481</v>
      </c>
      <c r="O105" s="20">
        <v>16725.975470719997</v>
      </c>
      <c r="P105" s="20">
        <v>0</v>
      </c>
      <c r="Q105" s="20">
        <f t="shared" si="26"/>
        <v>2185912.41</v>
      </c>
      <c r="R105" s="20">
        <f t="shared" si="27"/>
        <v>2074989.86239288</v>
      </c>
      <c r="S105" s="20">
        <f t="shared" si="28"/>
        <v>1224244.0188117991</v>
      </c>
      <c r="T105" s="20">
        <f t="shared" si="29"/>
        <v>850745.8435810809</v>
      </c>
      <c r="U105" s="20">
        <f t="shared" si="32"/>
        <v>56903.671857119996</v>
      </c>
      <c r="V105" s="20">
        <f t="shared" si="23"/>
        <v>54018.875749999999</v>
      </c>
    </row>
    <row r="106" spans="1:22" s="3" customFormat="1" ht="15.75" hidden="1" x14ac:dyDescent="0.25">
      <c r="A106" s="18">
        <v>103</v>
      </c>
      <c r="B106" s="19" t="s">
        <v>145</v>
      </c>
      <c r="C106" s="4" t="s">
        <v>53</v>
      </c>
      <c r="D106" s="18" t="s">
        <v>33</v>
      </c>
      <c r="E106" s="20">
        <v>651771.97</v>
      </c>
      <c r="F106" s="20">
        <v>611993.02312695992</v>
      </c>
      <c r="G106" s="20">
        <f t="shared" si="30"/>
        <v>361075.88364490634</v>
      </c>
      <c r="H106" s="20">
        <f t="shared" si="31"/>
        <v>250917.13948205358</v>
      </c>
      <c r="I106" s="20">
        <v>16966.927923039999</v>
      </c>
      <c r="J106" s="20">
        <v>22812.018950000001</v>
      </c>
      <c r="K106" s="20">
        <v>205749.72</v>
      </c>
      <c r="L106" s="20">
        <v>158214.95068896003</v>
      </c>
      <c r="M106" s="20">
        <f t="shared" si="24"/>
        <v>93346.82090648642</v>
      </c>
      <c r="N106" s="20">
        <f t="shared" si="25"/>
        <v>64868.12978247361</v>
      </c>
      <c r="O106" s="20">
        <v>5356.0767110400002</v>
      </c>
      <c r="P106" s="20">
        <v>42178.692599999995</v>
      </c>
      <c r="Q106" s="20">
        <f t="shared" si="26"/>
        <v>857521.69</v>
      </c>
      <c r="R106" s="20">
        <f t="shared" si="27"/>
        <v>770207.97381591995</v>
      </c>
      <c r="S106" s="20">
        <f t="shared" si="28"/>
        <v>454422.70455139276</v>
      </c>
      <c r="T106" s="20">
        <f t="shared" si="29"/>
        <v>315785.26926452719</v>
      </c>
      <c r="U106" s="20">
        <f t="shared" si="32"/>
        <v>22323.00463408</v>
      </c>
      <c r="V106" s="20">
        <f t="shared" si="23"/>
        <v>64990.711549999993</v>
      </c>
    </row>
    <row r="107" spans="1:22" s="3" customFormat="1" ht="15.75" hidden="1" x14ac:dyDescent="0.25">
      <c r="A107" s="18">
        <v>104</v>
      </c>
      <c r="B107" s="19" t="s">
        <v>146</v>
      </c>
      <c r="C107" s="4" t="s">
        <v>53</v>
      </c>
      <c r="D107" s="18" t="s">
        <v>33</v>
      </c>
      <c r="E107" s="20">
        <v>448517.76</v>
      </c>
      <c r="F107" s="20">
        <v>421143.82407168002</v>
      </c>
      <c r="G107" s="20">
        <f t="shared" si="30"/>
        <v>248474.85620229121</v>
      </c>
      <c r="H107" s="20">
        <f t="shared" si="31"/>
        <v>172668.96786938881</v>
      </c>
      <c r="I107" s="20">
        <v>11675.814328320001</v>
      </c>
      <c r="J107" s="20">
        <v>15698.121600000002</v>
      </c>
      <c r="K107" s="20">
        <v>0</v>
      </c>
      <c r="L107" s="20">
        <v>0</v>
      </c>
      <c r="M107" s="20">
        <f t="shared" si="24"/>
        <v>0</v>
      </c>
      <c r="N107" s="20">
        <f t="shared" si="25"/>
        <v>0</v>
      </c>
      <c r="O107" s="20">
        <v>0</v>
      </c>
      <c r="P107" s="20">
        <v>0</v>
      </c>
      <c r="Q107" s="20">
        <f t="shared" si="26"/>
        <v>448517.76</v>
      </c>
      <c r="R107" s="20">
        <f t="shared" si="27"/>
        <v>421143.82407168002</v>
      </c>
      <c r="S107" s="20">
        <f t="shared" si="28"/>
        <v>248474.85620229121</v>
      </c>
      <c r="T107" s="20">
        <f t="shared" si="29"/>
        <v>172668.96786938881</v>
      </c>
      <c r="U107" s="20">
        <f t="shared" si="32"/>
        <v>11675.814328320001</v>
      </c>
      <c r="V107" s="20">
        <f t="shared" si="23"/>
        <v>15698.121600000002</v>
      </c>
    </row>
    <row r="108" spans="1:22" s="3" customFormat="1" ht="30" hidden="1" x14ac:dyDescent="0.25">
      <c r="A108" s="18">
        <v>105</v>
      </c>
      <c r="B108" s="19" t="s">
        <v>147</v>
      </c>
      <c r="C108" s="4" t="s">
        <v>53</v>
      </c>
      <c r="D108" s="18" t="s">
        <v>33</v>
      </c>
      <c r="E108" s="20">
        <v>509878.71</v>
      </c>
      <c r="F108" s="20">
        <v>478759.79257127998</v>
      </c>
      <c r="G108" s="20">
        <f t="shared" si="30"/>
        <v>282468.27761705517</v>
      </c>
      <c r="H108" s="20">
        <f t="shared" si="31"/>
        <v>196291.51495422481</v>
      </c>
      <c r="I108" s="20">
        <v>13273.162578720001</v>
      </c>
      <c r="J108" s="20">
        <v>17845.754850000001</v>
      </c>
      <c r="K108" s="20">
        <v>1072333.71</v>
      </c>
      <c r="L108" s="20">
        <v>824590.30831127998</v>
      </c>
      <c r="M108" s="20">
        <f t="shared" si="24"/>
        <v>486508.28190365515</v>
      </c>
      <c r="N108" s="20">
        <f t="shared" si="25"/>
        <v>338082.02640762483</v>
      </c>
      <c r="O108" s="20">
        <v>27914.991138719997</v>
      </c>
      <c r="P108" s="20">
        <v>219828.41055</v>
      </c>
      <c r="Q108" s="20">
        <f t="shared" si="26"/>
        <v>1582212.42</v>
      </c>
      <c r="R108" s="20">
        <f t="shared" si="27"/>
        <v>1303350.10088256</v>
      </c>
      <c r="S108" s="20">
        <f t="shared" si="28"/>
        <v>768976.55952071038</v>
      </c>
      <c r="T108" s="20">
        <f t="shared" si="29"/>
        <v>534373.54136184964</v>
      </c>
      <c r="U108" s="20">
        <f t="shared" si="32"/>
        <v>41188.15371744</v>
      </c>
      <c r="V108" s="20">
        <f t="shared" si="23"/>
        <v>237674.1654</v>
      </c>
    </row>
    <row r="109" spans="1:22" s="3" customFormat="1" ht="30" hidden="1" x14ac:dyDescent="0.25">
      <c r="A109" s="18">
        <v>106</v>
      </c>
      <c r="B109" s="19" t="s">
        <v>148</v>
      </c>
      <c r="C109" s="4" t="s">
        <v>53</v>
      </c>
      <c r="D109" s="18" t="s">
        <v>54</v>
      </c>
      <c r="E109" s="20">
        <v>546757.72</v>
      </c>
      <c r="F109" s="20">
        <v>513388.00283295999</v>
      </c>
      <c r="G109" s="20">
        <f t="shared" si="30"/>
        <v>302898.92167144635</v>
      </c>
      <c r="H109" s="20">
        <f t="shared" si="31"/>
        <v>210489.08116151363</v>
      </c>
      <c r="I109" s="20">
        <v>14233.196967039999</v>
      </c>
      <c r="J109" s="20">
        <v>19136.520199999999</v>
      </c>
      <c r="K109" s="20">
        <v>64713.56</v>
      </c>
      <c r="L109" s="20">
        <v>49762.656806079991</v>
      </c>
      <c r="M109" s="20">
        <f t="shared" si="24"/>
        <v>29359.967515587192</v>
      </c>
      <c r="N109" s="20">
        <f t="shared" si="25"/>
        <v>20402.689290492799</v>
      </c>
      <c r="O109" s="20">
        <v>1684.6233939199999</v>
      </c>
      <c r="P109" s="20">
        <v>13266.2798</v>
      </c>
      <c r="Q109" s="20">
        <f t="shared" si="26"/>
        <v>611471.28</v>
      </c>
      <c r="R109" s="20">
        <f t="shared" si="27"/>
        <v>563150.65963904001</v>
      </c>
      <c r="S109" s="20">
        <f t="shared" si="28"/>
        <v>332258.88918703358</v>
      </c>
      <c r="T109" s="20">
        <f t="shared" si="29"/>
        <v>230891.77045200643</v>
      </c>
      <c r="U109" s="20">
        <f t="shared" si="32"/>
        <v>15917.820360959999</v>
      </c>
      <c r="V109" s="20">
        <f t="shared" si="23"/>
        <v>32402.799999999999</v>
      </c>
    </row>
    <row r="110" spans="1:22" s="3" customFormat="1" ht="15.75" hidden="1" x14ac:dyDescent="0.25">
      <c r="A110" s="18">
        <v>107</v>
      </c>
      <c r="B110" s="19" t="s">
        <v>149</v>
      </c>
      <c r="C110" s="4" t="s">
        <v>53</v>
      </c>
      <c r="D110" s="18" t="s">
        <v>33</v>
      </c>
      <c r="E110" s="20">
        <v>802330</v>
      </c>
      <c r="F110" s="20">
        <v>753362.19543999992</v>
      </c>
      <c r="G110" s="20">
        <f t="shared" si="30"/>
        <v>444483.69530959992</v>
      </c>
      <c r="H110" s="20">
        <f t="shared" si="31"/>
        <v>308878.5001304</v>
      </c>
      <c r="I110" s="20">
        <v>20886.254560000001</v>
      </c>
      <c r="J110" s="20">
        <v>28081.55</v>
      </c>
      <c r="K110" s="20">
        <v>84294.63</v>
      </c>
      <c r="L110" s="20">
        <v>64819.873041840008</v>
      </c>
      <c r="M110" s="20">
        <f t="shared" si="24"/>
        <v>38243.7250946856</v>
      </c>
      <c r="N110" s="20">
        <f t="shared" si="25"/>
        <v>26576.147947154408</v>
      </c>
      <c r="O110" s="20">
        <v>2194.3578081599999</v>
      </c>
      <c r="P110" s="20">
        <v>17280.399150000001</v>
      </c>
      <c r="Q110" s="20">
        <f t="shared" si="26"/>
        <v>886624.63</v>
      </c>
      <c r="R110" s="20">
        <f t="shared" si="27"/>
        <v>818182.06848183996</v>
      </c>
      <c r="S110" s="20">
        <f t="shared" si="28"/>
        <v>482727.42040428554</v>
      </c>
      <c r="T110" s="20">
        <f t="shared" si="29"/>
        <v>335454.64807755442</v>
      </c>
      <c r="U110" s="20">
        <f t="shared" si="32"/>
        <v>23080.61236816</v>
      </c>
      <c r="V110" s="20">
        <f t="shared" si="23"/>
        <v>45361.94915</v>
      </c>
    </row>
    <row r="111" spans="1:22" s="3" customFormat="1" ht="30" hidden="1" x14ac:dyDescent="0.25">
      <c r="A111" s="18">
        <v>108</v>
      </c>
      <c r="B111" s="19" t="s">
        <v>150</v>
      </c>
      <c r="C111" s="4" t="s">
        <v>53</v>
      </c>
      <c r="D111" s="18" t="s">
        <v>33</v>
      </c>
      <c r="E111" s="20">
        <v>1570921.01</v>
      </c>
      <c r="F111" s="20">
        <v>1475044.5589176801</v>
      </c>
      <c r="G111" s="20">
        <f t="shared" si="30"/>
        <v>870276.28976143117</v>
      </c>
      <c r="H111" s="20">
        <f t="shared" si="31"/>
        <v>604768.26915624889</v>
      </c>
      <c r="I111" s="20">
        <v>40894.215732320001</v>
      </c>
      <c r="J111" s="20">
        <v>54982.235350000003</v>
      </c>
      <c r="K111" s="20">
        <v>107628.45</v>
      </c>
      <c r="L111" s="20">
        <v>82762.833939600008</v>
      </c>
      <c r="M111" s="20">
        <f t="shared" si="24"/>
        <v>48830.072024364003</v>
      </c>
      <c r="N111" s="20">
        <f t="shared" si="25"/>
        <v>33932.761915236006</v>
      </c>
      <c r="O111" s="20">
        <v>2801.7838103999998</v>
      </c>
      <c r="P111" s="20">
        <v>22063.832249999999</v>
      </c>
      <c r="Q111" s="20">
        <f t="shared" si="26"/>
        <v>1678549.46</v>
      </c>
      <c r="R111" s="20">
        <f t="shared" si="27"/>
        <v>1557807.3928572801</v>
      </c>
      <c r="S111" s="20">
        <f t="shared" si="28"/>
        <v>919106.36178579519</v>
      </c>
      <c r="T111" s="20">
        <f t="shared" si="29"/>
        <v>638701.0310714849</v>
      </c>
      <c r="U111" s="20">
        <f t="shared" si="32"/>
        <v>43695.999542719997</v>
      </c>
      <c r="V111" s="20">
        <f t="shared" si="23"/>
        <v>77046.067600000009</v>
      </c>
    </row>
    <row r="112" spans="1:22" s="3" customFormat="1" ht="15.75" hidden="1" x14ac:dyDescent="0.25">
      <c r="A112" s="18">
        <v>109</v>
      </c>
      <c r="B112" s="8" t="s">
        <v>151</v>
      </c>
      <c r="C112" s="4" t="s">
        <v>15</v>
      </c>
      <c r="D112" s="18" t="s">
        <v>152</v>
      </c>
      <c r="E112" s="20">
        <v>1841361.51</v>
      </c>
      <c r="F112" s="20">
        <v>1722243.0428167256</v>
      </c>
      <c r="G112" s="20">
        <f t="shared" si="30"/>
        <v>1016123.395261868</v>
      </c>
      <c r="H112" s="20">
        <f t="shared" si="31"/>
        <v>706119.64755485754</v>
      </c>
      <c r="I112" s="20">
        <v>27050.457183274455</v>
      </c>
      <c r="J112" s="20">
        <v>92068.01</v>
      </c>
      <c r="K112" s="20">
        <v>0</v>
      </c>
      <c r="L112" s="20">
        <v>0</v>
      </c>
      <c r="M112" s="20">
        <f t="shared" si="24"/>
        <v>0</v>
      </c>
      <c r="N112" s="20">
        <f t="shared" si="25"/>
        <v>0</v>
      </c>
      <c r="O112" s="20">
        <v>0</v>
      </c>
      <c r="P112" s="20">
        <v>0</v>
      </c>
      <c r="Q112" s="20">
        <f t="shared" si="26"/>
        <v>1841361.51</v>
      </c>
      <c r="R112" s="20">
        <f t="shared" si="27"/>
        <v>1722243.0428167256</v>
      </c>
      <c r="S112" s="20">
        <f t="shared" si="28"/>
        <v>1016123.395261868</v>
      </c>
      <c r="T112" s="20">
        <f t="shared" si="29"/>
        <v>706119.64755485754</v>
      </c>
      <c r="U112" s="20">
        <f t="shared" si="32"/>
        <v>27050.457183274455</v>
      </c>
      <c r="V112" s="20">
        <f t="shared" si="23"/>
        <v>92068.01</v>
      </c>
    </row>
    <row r="113" spans="1:22" s="3" customFormat="1" ht="30" hidden="1" x14ac:dyDescent="0.25">
      <c r="A113" s="18">
        <v>110</v>
      </c>
      <c r="B113" s="19" t="s">
        <v>153</v>
      </c>
      <c r="C113" s="4" t="s">
        <v>23</v>
      </c>
      <c r="D113" s="18" t="s">
        <v>33</v>
      </c>
      <c r="E113" s="21">
        <v>1232119.73</v>
      </c>
      <c r="F113" s="22">
        <f>E113-I113-J113</f>
        <v>1152342.853990702</v>
      </c>
      <c r="G113" s="20">
        <f t="shared" si="30"/>
        <v>679882.28385451413</v>
      </c>
      <c r="H113" s="20">
        <f t="shared" si="31"/>
        <v>472460.57013618783</v>
      </c>
      <c r="I113" s="22">
        <f>E113*2.97476653987986%</f>
        <v>36652.685459298074</v>
      </c>
      <c r="J113" s="22">
        <f>E113*3.5%</f>
        <v>43124.190550000007</v>
      </c>
      <c r="K113" s="20">
        <v>0</v>
      </c>
      <c r="L113" s="20">
        <v>0</v>
      </c>
      <c r="M113" s="20">
        <f t="shared" si="24"/>
        <v>0</v>
      </c>
      <c r="N113" s="20">
        <f t="shared" si="25"/>
        <v>0</v>
      </c>
      <c r="O113" s="20">
        <v>0</v>
      </c>
      <c r="P113" s="20">
        <v>0</v>
      </c>
      <c r="Q113" s="20">
        <f t="shared" si="26"/>
        <v>1232119.73</v>
      </c>
      <c r="R113" s="20">
        <f t="shared" si="27"/>
        <v>1152342.853990702</v>
      </c>
      <c r="S113" s="20">
        <f t="shared" si="28"/>
        <v>679882.28385451413</v>
      </c>
      <c r="T113" s="20">
        <f t="shared" si="29"/>
        <v>472460.57013618783</v>
      </c>
      <c r="U113" s="20">
        <f t="shared" si="32"/>
        <v>36652.685459298074</v>
      </c>
      <c r="V113" s="20">
        <f t="shared" si="23"/>
        <v>43124.190550000007</v>
      </c>
    </row>
    <row r="114" spans="1:22" s="3" customFormat="1" ht="15.75" hidden="1" x14ac:dyDescent="0.25">
      <c r="A114" s="18">
        <v>111</v>
      </c>
      <c r="B114" s="19" t="s">
        <v>154</v>
      </c>
      <c r="C114" s="4" t="s">
        <v>15</v>
      </c>
      <c r="D114" s="18" t="s">
        <v>33</v>
      </c>
      <c r="E114" s="20">
        <v>1362325.26</v>
      </c>
      <c r="F114" s="20">
        <v>1294630.6881768892</v>
      </c>
      <c r="G114" s="20">
        <f t="shared" si="30"/>
        <v>763832.10602436459</v>
      </c>
      <c r="H114" s="20">
        <f t="shared" si="31"/>
        <v>530798.58215252461</v>
      </c>
      <c r="I114" s="20">
        <v>20013.191823110952</v>
      </c>
      <c r="J114" s="20">
        <v>47681.38</v>
      </c>
      <c r="K114" s="20">
        <v>361938.23</v>
      </c>
      <c r="L114" s="20">
        <v>282423.84902763541</v>
      </c>
      <c r="M114" s="20">
        <f t="shared" si="24"/>
        <v>166630.07092630488</v>
      </c>
      <c r="N114" s="20">
        <f t="shared" si="25"/>
        <v>115793.77810133054</v>
      </c>
      <c r="O114" s="20">
        <v>5317.0409723645962</v>
      </c>
      <c r="P114" s="20">
        <v>74197.34</v>
      </c>
      <c r="Q114" s="20">
        <f t="shared" si="26"/>
        <v>1724263.49</v>
      </c>
      <c r="R114" s="20">
        <f t="shared" si="27"/>
        <v>1577054.5372045245</v>
      </c>
      <c r="S114" s="20">
        <f t="shared" si="28"/>
        <v>930462.17695066938</v>
      </c>
      <c r="T114" s="20">
        <f t="shared" si="29"/>
        <v>646592.36025385512</v>
      </c>
      <c r="U114" s="20">
        <f t="shared" si="32"/>
        <v>25330.232795475549</v>
      </c>
      <c r="V114" s="20">
        <f t="shared" si="23"/>
        <v>121878.72</v>
      </c>
    </row>
    <row r="115" spans="1:22" s="3" customFormat="1" ht="45" hidden="1" x14ac:dyDescent="0.25">
      <c r="A115" s="18">
        <v>112</v>
      </c>
      <c r="B115" s="19" t="s">
        <v>155</v>
      </c>
      <c r="C115" s="4" t="s">
        <v>23</v>
      </c>
      <c r="D115" s="18" t="s">
        <v>33</v>
      </c>
      <c r="E115" s="21">
        <v>740880.76</v>
      </c>
      <c r="F115" s="22">
        <f>E115-I115-J115</f>
        <v>692910.46045111236</v>
      </c>
      <c r="G115" s="20">
        <f t="shared" si="30"/>
        <v>408817.17166615627</v>
      </c>
      <c r="H115" s="20">
        <f t="shared" si="31"/>
        <v>284093.28878495609</v>
      </c>
      <c r="I115" s="22">
        <f>E115*2.97476653987986%</f>
        <v>22039.472948887611</v>
      </c>
      <c r="J115" s="22">
        <f>E115*3.5%</f>
        <v>25930.826600000004</v>
      </c>
      <c r="K115" s="20">
        <v>208061.22</v>
      </c>
      <c r="L115" s="22">
        <f>K115-O115-P115</f>
        <v>159219.3343449742</v>
      </c>
      <c r="M115" s="20">
        <f t="shared" si="24"/>
        <v>93939.407263534769</v>
      </c>
      <c r="N115" s="20">
        <f t="shared" si="25"/>
        <v>65279.927081439426</v>
      </c>
      <c r="O115" s="22">
        <f>K115*2.97476653987986%</f>
        <v>6189.3355550258239</v>
      </c>
      <c r="P115" s="22">
        <f>K115*20.5%</f>
        <v>42652.5501</v>
      </c>
      <c r="Q115" s="20">
        <f t="shared" si="26"/>
        <v>948941.98</v>
      </c>
      <c r="R115" s="20">
        <f t="shared" si="27"/>
        <v>852129.79479608661</v>
      </c>
      <c r="S115" s="20">
        <f t="shared" si="28"/>
        <v>502756.57892969105</v>
      </c>
      <c r="T115" s="20">
        <f t="shared" si="29"/>
        <v>349373.21586639556</v>
      </c>
      <c r="U115" s="20">
        <f t="shared" si="32"/>
        <v>28228.808503913435</v>
      </c>
      <c r="V115" s="20">
        <f t="shared" si="23"/>
        <v>68583.376700000008</v>
      </c>
    </row>
    <row r="116" spans="1:22" s="3" customFormat="1" ht="30" hidden="1" x14ac:dyDescent="0.25">
      <c r="A116" s="18">
        <v>113</v>
      </c>
      <c r="B116" s="19" t="s">
        <v>156</v>
      </c>
      <c r="C116" s="4" t="s">
        <v>23</v>
      </c>
      <c r="D116" s="18" t="s">
        <v>33</v>
      </c>
      <c r="E116" s="21">
        <v>1564838.37</v>
      </c>
      <c r="F116" s="22">
        <f>E116-I116-J116</f>
        <v>1463518.7388160387</v>
      </c>
      <c r="G116" s="20">
        <f t="shared" si="30"/>
        <v>863476.05590146279</v>
      </c>
      <c r="H116" s="20">
        <f t="shared" si="31"/>
        <v>600042.68291457591</v>
      </c>
      <c r="I116" s="22">
        <f>E116*2.97476653987986%</f>
        <v>46550.288233961408</v>
      </c>
      <c r="J116" s="22">
        <f>E116*3.5%</f>
        <v>54769.342950000006</v>
      </c>
      <c r="K116" s="20">
        <v>0</v>
      </c>
      <c r="L116" s="20">
        <v>0</v>
      </c>
      <c r="M116" s="20">
        <f t="shared" si="24"/>
        <v>0</v>
      </c>
      <c r="N116" s="20">
        <f t="shared" si="25"/>
        <v>0</v>
      </c>
      <c r="O116" s="20">
        <v>0</v>
      </c>
      <c r="P116" s="20">
        <v>0</v>
      </c>
      <c r="Q116" s="20">
        <f t="shared" si="26"/>
        <v>1564838.37</v>
      </c>
      <c r="R116" s="20">
        <f t="shared" si="27"/>
        <v>1463518.7388160387</v>
      </c>
      <c r="S116" s="20">
        <f t="shared" si="28"/>
        <v>863476.05590146279</v>
      </c>
      <c r="T116" s="20">
        <f t="shared" si="29"/>
        <v>600042.68291457591</v>
      </c>
      <c r="U116" s="20">
        <f t="shared" si="32"/>
        <v>46550.288233961408</v>
      </c>
      <c r="V116" s="20">
        <f t="shared" si="23"/>
        <v>54769.342950000006</v>
      </c>
    </row>
    <row r="117" spans="1:22" s="3" customFormat="1" ht="15.75" hidden="1" x14ac:dyDescent="0.25">
      <c r="A117" s="18">
        <v>114</v>
      </c>
      <c r="B117" s="19" t="s">
        <v>157</v>
      </c>
      <c r="C117" s="4" t="s">
        <v>15</v>
      </c>
      <c r="D117" s="18" t="s">
        <v>158</v>
      </c>
      <c r="E117" s="20">
        <v>1726700.29</v>
      </c>
      <c r="F117" s="20">
        <v>1666800.249478925</v>
      </c>
      <c r="G117" s="20">
        <f t="shared" si="30"/>
        <v>983412.14719256572</v>
      </c>
      <c r="H117" s="20">
        <f t="shared" si="31"/>
        <v>683388.1022863593</v>
      </c>
      <c r="I117" s="20">
        <v>25366.03052107491</v>
      </c>
      <c r="J117" s="20">
        <v>34534.01</v>
      </c>
      <c r="K117" s="20">
        <v>627874.4</v>
      </c>
      <c r="L117" s="20">
        <v>493075.75297682919</v>
      </c>
      <c r="M117" s="20">
        <f t="shared" si="24"/>
        <v>290914.69425632921</v>
      </c>
      <c r="N117" s="20">
        <f t="shared" si="25"/>
        <v>202161.05872049998</v>
      </c>
      <c r="O117" s="20">
        <v>9223.7670231708817</v>
      </c>
      <c r="P117" s="20">
        <v>125574.88</v>
      </c>
      <c r="Q117" s="20">
        <f t="shared" si="26"/>
        <v>2354574.69</v>
      </c>
      <c r="R117" s="20">
        <f t="shared" si="27"/>
        <v>2159876.0024557542</v>
      </c>
      <c r="S117" s="20">
        <f t="shared" si="28"/>
        <v>1274326.8414488949</v>
      </c>
      <c r="T117" s="20">
        <f t="shared" si="29"/>
        <v>885549.16100685927</v>
      </c>
      <c r="U117" s="20">
        <f t="shared" si="32"/>
        <v>34589.79754424579</v>
      </c>
      <c r="V117" s="20">
        <f t="shared" si="23"/>
        <v>160108.89000000001</v>
      </c>
    </row>
    <row r="118" spans="1:22" s="3" customFormat="1" ht="15.75" hidden="1" x14ac:dyDescent="0.25">
      <c r="A118" s="18">
        <v>115</v>
      </c>
      <c r="B118" s="19" t="s">
        <v>159</v>
      </c>
      <c r="C118" s="4" t="s">
        <v>15</v>
      </c>
      <c r="D118" s="18" t="s">
        <v>158</v>
      </c>
      <c r="E118" s="20">
        <v>680942.77</v>
      </c>
      <c r="F118" s="20">
        <v>657320.54393412347</v>
      </c>
      <c r="G118" s="20">
        <f t="shared" si="30"/>
        <v>387819.12092113285</v>
      </c>
      <c r="H118" s="20">
        <f t="shared" si="31"/>
        <v>269501.42301299062</v>
      </c>
      <c r="I118" s="20">
        <v>10003.366065876604</v>
      </c>
      <c r="J118" s="20">
        <v>13618.86</v>
      </c>
      <c r="K118" s="20">
        <v>102273.13</v>
      </c>
      <c r="L118" s="20">
        <v>80316.060142839924</v>
      </c>
      <c r="M118" s="20">
        <f t="shared" si="24"/>
        <v>47386.47548427555</v>
      </c>
      <c r="N118" s="20">
        <f t="shared" si="25"/>
        <v>32929.584658564374</v>
      </c>
      <c r="O118" s="20">
        <v>1502.4398571600761</v>
      </c>
      <c r="P118" s="20">
        <v>20454.63</v>
      </c>
      <c r="Q118" s="20">
        <f t="shared" si="26"/>
        <v>783215.9</v>
      </c>
      <c r="R118" s="20">
        <f t="shared" si="27"/>
        <v>737636.60407696338</v>
      </c>
      <c r="S118" s="20">
        <f t="shared" si="28"/>
        <v>435205.59640540835</v>
      </c>
      <c r="T118" s="20">
        <f t="shared" si="29"/>
        <v>302431.00767155504</v>
      </c>
      <c r="U118" s="20">
        <f t="shared" si="32"/>
        <v>11505.80592303668</v>
      </c>
      <c r="V118" s="20">
        <f t="shared" si="23"/>
        <v>34073.490000000005</v>
      </c>
    </row>
    <row r="119" spans="1:22" s="3" customFormat="1" ht="30" hidden="1" x14ac:dyDescent="0.25">
      <c r="A119" s="18">
        <v>116</v>
      </c>
      <c r="B119" s="8" t="s">
        <v>160</v>
      </c>
      <c r="C119" s="4" t="s">
        <v>15</v>
      </c>
      <c r="D119" s="18" t="s">
        <v>77</v>
      </c>
      <c r="E119" s="20">
        <v>665175.16</v>
      </c>
      <c r="F119" s="20">
        <v>634782.99750011566</v>
      </c>
      <c r="G119" s="20">
        <f t="shared" si="30"/>
        <v>374521.96852506819</v>
      </c>
      <c r="H119" s="20">
        <f t="shared" si="31"/>
        <v>260261.02897504746</v>
      </c>
      <c r="I119" s="20">
        <v>9771.7325398844332</v>
      </c>
      <c r="J119" s="20">
        <v>20620.429960000001</v>
      </c>
      <c r="K119" s="20">
        <v>222497.06</v>
      </c>
      <c r="L119" s="20">
        <v>152256.85962296766</v>
      </c>
      <c r="M119" s="20">
        <f t="shared" si="24"/>
        <v>89831.547177550921</v>
      </c>
      <c r="N119" s="20">
        <f t="shared" si="25"/>
        <v>62425.312445416741</v>
      </c>
      <c r="O119" s="20">
        <v>3268.5853170323121</v>
      </c>
      <c r="P119" s="20">
        <v>66971.615060000011</v>
      </c>
      <c r="Q119" s="20">
        <f t="shared" si="26"/>
        <v>887672.22</v>
      </c>
      <c r="R119" s="20">
        <f t="shared" si="27"/>
        <v>787039.85712308332</v>
      </c>
      <c r="S119" s="20">
        <f t="shared" si="28"/>
        <v>464353.51570261916</v>
      </c>
      <c r="T119" s="20">
        <f t="shared" si="29"/>
        <v>322686.34142046416</v>
      </c>
      <c r="U119" s="20">
        <f t="shared" si="32"/>
        <v>13040.317856916745</v>
      </c>
      <c r="V119" s="20">
        <f t="shared" si="23"/>
        <v>87592.04502000002</v>
      </c>
    </row>
    <row r="120" spans="1:22" s="3" customFormat="1" ht="30" hidden="1" x14ac:dyDescent="0.25">
      <c r="A120" s="18">
        <v>117</v>
      </c>
      <c r="B120" s="8" t="s">
        <v>161</v>
      </c>
      <c r="C120" s="4" t="s">
        <v>15</v>
      </c>
      <c r="D120" s="18" t="s">
        <v>33</v>
      </c>
      <c r="E120" s="20">
        <v>1622379.59</v>
      </c>
      <c r="F120" s="20">
        <v>1541762.7890919149</v>
      </c>
      <c r="G120" s="20">
        <f t="shared" si="30"/>
        <v>909640.04556422972</v>
      </c>
      <c r="H120" s="20">
        <f t="shared" si="31"/>
        <v>632122.74352768518</v>
      </c>
      <c r="I120" s="20">
        <v>23833.510908085271</v>
      </c>
      <c r="J120" s="20">
        <v>56783.29</v>
      </c>
      <c r="K120" s="20">
        <v>669504.93999999994</v>
      </c>
      <c r="L120" s="20">
        <v>526921.09097770182</v>
      </c>
      <c r="M120" s="20">
        <f t="shared" si="24"/>
        <v>310883.44367684406</v>
      </c>
      <c r="N120" s="20">
        <f t="shared" si="25"/>
        <v>216037.64730085776</v>
      </c>
      <c r="O120" s="20">
        <v>9835.339022298087</v>
      </c>
      <c r="P120" s="20">
        <v>132748.51</v>
      </c>
      <c r="Q120" s="20">
        <f t="shared" si="26"/>
        <v>2291884.5300000003</v>
      </c>
      <c r="R120" s="20">
        <f t="shared" si="27"/>
        <v>2068683.8800696167</v>
      </c>
      <c r="S120" s="20">
        <f t="shared" si="28"/>
        <v>1220523.4892410738</v>
      </c>
      <c r="T120" s="20">
        <f t="shared" si="29"/>
        <v>848160.39082854288</v>
      </c>
      <c r="U120" s="20">
        <f t="shared" si="32"/>
        <v>33668.84993038336</v>
      </c>
      <c r="V120" s="20">
        <f t="shared" si="23"/>
        <v>189531.80000000002</v>
      </c>
    </row>
    <row r="121" spans="1:22" s="3" customFormat="1" ht="30" hidden="1" x14ac:dyDescent="0.25">
      <c r="A121" s="18">
        <v>118</v>
      </c>
      <c r="B121" s="8" t="s">
        <v>162</v>
      </c>
      <c r="C121" s="4" t="s">
        <v>15</v>
      </c>
      <c r="D121" s="18" t="s">
        <v>33</v>
      </c>
      <c r="E121" s="20">
        <v>2356755.0499999998</v>
      </c>
      <c r="F121" s="20">
        <v>2239646.7919530505</v>
      </c>
      <c r="G121" s="20">
        <f t="shared" si="30"/>
        <v>1321391.6072522998</v>
      </c>
      <c r="H121" s="20">
        <f t="shared" si="31"/>
        <v>918255.18470075075</v>
      </c>
      <c r="I121" s="20">
        <v>34621.82804694926</v>
      </c>
      <c r="J121" s="20">
        <v>82486.429999999993</v>
      </c>
      <c r="K121" s="20">
        <v>466009.15</v>
      </c>
      <c r="L121" s="20">
        <v>363631.37879904342</v>
      </c>
      <c r="M121" s="20">
        <f t="shared" si="24"/>
        <v>214542.51349143562</v>
      </c>
      <c r="N121" s="20">
        <f t="shared" si="25"/>
        <v>149088.8653076078</v>
      </c>
      <c r="O121" s="20">
        <v>6845.8912009565811</v>
      </c>
      <c r="P121" s="20">
        <v>95531.88</v>
      </c>
      <c r="Q121" s="20">
        <f t="shared" si="26"/>
        <v>2822764.1999999997</v>
      </c>
      <c r="R121" s="20">
        <f t="shared" si="27"/>
        <v>2603278.1707520941</v>
      </c>
      <c r="S121" s="20">
        <f t="shared" si="28"/>
        <v>1535934.1207437355</v>
      </c>
      <c r="T121" s="20">
        <f t="shared" si="29"/>
        <v>1067344.0500083587</v>
      </c>
      <c r="U121" s="20">
        <f t="shared" si="32"/>
        <v>41467.719247905843</v>
      </c>
      <c r="V121" s="20">
        <f t="shared" si="23"/>
        <v>178018.31</v>
      </c>
    </row>
    <row r="122" spans="1:22" s="3" customFormat="1" ht="30" hidden="1" x14ac:dyDescent="0.25">
      <c r="A122" s="18">
        <v>119</v>
      </c>
      <c r="B122" s="8" t="s">
        <v>163</v>
      </c>
      <c r="C122" s="4" t="s">
        <v>15</v>
      </c>
      <c r="D122" s="18" t="s">
        <v>33</v>
      </c>
      <c r="E122" s="20">
        <v>1160336.78</v>
      </c>
      <c r="F122" s="20">
        <v>1102679.1029131298</v>
      </c>
      <c r="G122" s="20">
        <f t="shared" si="30"/>
        <v>650580.67071874661</v>
      </c>
      <c r="H122" s="20">
        <f t="shared" si="31"/>
        <v>452098.43219438323</v>
      </c>
      <c r="I122" s="20">
        <v>17045.887086870058</v>
      </c>
      <c r="J122" s="20">
        <v>40611.79</v>
      </c>
      <c r="K122" s="20">
        <v>1807771.39</v>
      </c>
      <c r="L122" s="20">
        <v>1410621.2573056491</v>
      </c>
      <c r="M122" s="20">
        <f t="shared" si="24"/>
        <v>832266.54181033291</v>
      </c>
      <c r="N122" s="20">
        <f t="shared" si="25"/>
        <v>578354.7154953162</v>
      </c>
      <c r="O122" s="20">
        <v>26557.002694350627</v>
      </c>
      <c r="P122" s="20">
        <v>370593.13</v>
      </c>
      <c r="Q122" s="20">
        <f t="shared" si="26"/>
        <v>2968108.17</v>
      </c>
      <c r="R122" s="20">
        <f t="shared" si="27"/>
        <v>2513300.3602187792</v>
      </c>
      <c r="S122" s="20">
        <f t="shared" si="28"/>
        <v>1482847.2125290798</v>
      </c>
      <c r="T122" s="20">
        <f t="shared" si="29"/>
        <v>1030453.1476896994</v>
      </c>
      <c r="U122" s="20">
        <f t="shared" si="32"/>
        <v>43602.889781220685</v>
      </c>
      <c r="V122" s="20">
        <f t="shared" si="23"/>
        <v>411204.92</v>
      </c>
    </row>
    <row r="123" spans="1:22" s="3" customFormat="1" ht="15.75" hidden="1" x14ac:dyDescent="0.25">
      <c r="A123" s="18">
        <v>120</v>
      </c>
      <c r="B123" s="8" t="s">
        <v>164</v>
      </c>
      <c r="C123" s="4" t="s">
        <v>15</v>
      </c>
      <c r="D123" s="18" t="s">
        <v>33</v>
      </c>
      <c r="E123" s="20">
        <v>1911742.84</v>
      </c>
      <c r="F123" s="20">
        <v>1816747.4483376308</v>
      </c>
      <c r="G123" s="20">
        <f t="shared" si="30"/>
        <v>1071880.994519202</v>
      </c>
      <c r="H123" s="20">
        <f t="shared" si="31"/>
        <v>744866.4538184288</v>
      </c>
      <c r="I123" s="20">
        <v>28084.391662369169</v>
      </c>
      <c r="J123" s="20">
        <v>66911</v>
      </c>
      <c r="K123" s="20">
        <v>72598.44</v>
      </c>
      <c r="L123" s="20">
        <v>56649.255143605718</v>
      </c>
      <c r="M123" s="20">
        <f t="shared" si="24"/>
        <v>33423.060534727374</v>
      </c>
      <c r="N123" s="20">
        <f t="shared" si="25"/>
        <v>23226.194608878344</v>
      </c>
      <c r="O123" s="20">
        <v>1066.504856394288</v>
      </c>
      <c r="P123" s="20">
        <v>14882.68</v>
      </c>
      <c r="Q123" s="20">
        <f t="shared" si="26"/>
        <v>1984341.28</v>
      </c>
      <c r="R123" s="20">
        <f t="shared" si="27"/>
        <v>1873396.7034812365</v>
      </c>
      <c r="S123" s="20">
        <f t="shared" si="28"/>
        <v>1105304.0550539296</v>
      </c>
      <c r="T123" s="20">
        <f t="shared" si="29"/>
        <v>768092.64842730691</v>
      </c>
      <c r="U123" s="20">
        <f t="shared" si="32"/>
        <v>29150.896518763457</v>
      </c>
      <c r="V123" s="20">
        <f t="shared" si="23"/>
        <v>81793.679999999993</v>
      </c>
    </row>
    <row r="124" spans="1:22" s="3" customFormat="1" ht="30" hidden="1" x14ac:dyDescent="0.25">
      <c r="A124" s="18">
        <v>121</v>
      </c>
      <c r="B124" s="19" t="s">
        <v>165</v>
      </c>
      <c r="C124" s="4" t="s">
        <v>15</v>
      </c>
      <c r="D124" s="18" t="s">
        <v>33</v>
      </c>
      <c r="E124" s="20">
        <v>143162.85999999999</v>
      </c>
      <c r="F124" s="20">
        <v>136049.03098723749</v>
      </c>
      <c r="G124" s="20">
        <f t="shared" si="30"/>
        <v>80268.928282470122</v>
      </c>
      <c r="H124" s="20">
        <f t="shared" si="31"/>
        <v>55780.102704767371</v>
      </c>
      <c r="I124" s="20">
        <v>2103.129012762472</v>
      </c>
      <c r="J124" s="20">
        <v>5010.7</v>
      </c>
      <c r="K124" s="20">
        <v>417145.36</v>
      </c>
      <c r="L124" s="20">
        <v>325502.50060557853</v>
      </c>
      <c r="M124" s="20">
        <f t="shared" si="24"/>
        <v>192046.47535729132</v>
      </c>
      <c r="N124" s="20">
        <f t="shared" si="25"/>
        <v>133456.02524828722</v>
      </c>
      <c r="O124" s="20">
        <v>6128.0593944214725</v>
      </c>
      <c r="P124" s="20">
        <v>85514.8</v>
      </c>
      <c r="Q124" s="20">
        <f t="shared" si="26"/>
        <v>560308.22</v>
      </c>
      <c r="R124" s="20">
        <f t="shared" si="27"/>
        <v>461551.531592816</v>
      </c>
      <c r="S124" s="20">
        <f t="shared" si="28"/>
        <v>272315.40363976144</v>
      </c>
      <c r="T124" s="20">
        <f t="shared" si="29"/>
        <v>189236.12795305456</v>
      </c>
      <c r="U124" s="20">
        <f t="shared" si="32"/>
        <v>8231.1884071839449</v>
      </c>
      <c r="V124" s="20">
        <f t="shared" si="23"/>
        <v>90525.5</v>
      </c>
    </row>
    <row r="125" spans="1:22" s="3" customFormat="1" ht="15.75" hidden="1" x14ac:dyDescent="0.25">
      <c r="A125" s="18">
        <v>122</v>
      </c>
      <c r="B125" s="19" t="s">
        <v>166</v>
      </c>
      <c r="C125" s="4" t="s">
        <v>15</v>
      </c>
      <c r="D125" s="18" t="s">
        <v>33</v>
      </c>
      <c r="E125" s="20">
        <v>292107.57</v>
      </c>
      <c r="F125" s="20">
        <v>277592.61390825844</v>
      </c>
      <c r="G125" s="20">
        <f t="shared" si="30"/>
        <v>163779.64220587249</v>
      </c>
      <c r="H125" s="20">
        <f t="shared" si="31"/>
        <v>113812.97170238596</v>
      </c>
      <c r="I125" s="20">
        <v>4291.1960917415645</v>
      </c>
      <c r="J125" s="20">
        <v>10223.76</v>
      </c>
      <c r="K125" s="20">
        <v>0</v>
      </c>
      <c r="L125" s="20">
        <v>0</v>
      </c>
      <c r="M125" s="20">
        <f t="shared" si="24"/>
        <v>0</v>
      </c>
      <c r="N125" s="20">
        <f t="shared" si="25"/>
        <v>0</v>
      </c>
      <c r="O125" s="20">
        <v>0</v>
      </c>
      <c r="P125" s="20">
        <v>0</v>
      </c>
      <c r="Q125" s="20">
        <f t="shared" si="26"/>
        <v>292107.57</v>
      </c>
      <c r="R125" s="20">
        <f t="shared" si="27"/>
        <v>277592.61390825844</v>
      </c>
      <c r="S125" s="20">
        <f t="shared" si="28"/>
        <v>163779.64220587249</v>
      </c>
      <c r="T125" s="20">
        <f t="shared" si="29"/>
        <v>113812.97170238596</v>
      </c>
      <c r="U125" s="20">
        <f t="shared" si="32"/>
        <v>4291.1960917415645</v>
      </c>
      <c r="V125" s="20">
        <f t="shared" si="23"/>
        <v>10223.76</v>
      </c>
    </row>
    <row r="126" spans="1:22" s="3" customFormat="1" ht="30" hidden="1" x14ac:dyDescent="0.25">
      <c r="A126" s="18">
        <v>123</v>
      </c>
      <c r="B126" s="19" t="s">
        <v>167</v>
      </c>
      <c r="C126" s="4" t="s">
        <v>15</v>
      </c>
      <c r="D126" s="18" t="s">
        <v>33</v>
      </c>
      <c r="E126" s="20">
        <v>877426.58</v>
      </c>
      <c r="F126" s="20">
        <v>833826.84536095487</v>
      </c>
      <c r="G126" s="20">
        <f t="shared" si="30"/>
        <v>491957.83876296337</v>
      </c>
      <c r="H126" s="20">
        <f t="shared" si="31"/>
        <v>341869.00659799151</v>
      </c>
      <c r="I126" s="20">
        <v>12889.804639045016</v>
      </c>
      <c r="J126" s="20">
        <v>30709.93</v>
      </c>
      <c r="K126" s="20">
        <v>236453.67</v>
      </c>
      <c r="L126" s="20">
        <v>184507.05558945274</v>
      </c>
      <c r="M126" s="20">
        <f t="shared" si="24"/>
        <v>108859.16279777711</v>
      </c>
      <c r="N126" s="20">
        <f t="shared" si="25"/>
        <v>75647.892791675622</v>
      </c>
      <c r="O126" s="20">
        <v>3473.6144105472845</v>
      </c>
      <c r="P126" s="20">
        <v>48473</v>
      </c>
      <c r="Q126" s="20">
        <f t="shared" si="26"/>
        <v>1113880.25</v>
      </c>
      <c r="R126" s="20">
        <f t="shared" si="27"/>
        <v>1018333.9009504076</v>
      </c>
      <c r="S126" s="20">
        <f t="shared" si="28"/>
        <v>600817.00156074041</v>
      </c>
      <c r="T126" s="20">
        <f t="shared" si="29"/>
        <v>417516.8993896672</v>
      </c>
      <c r="U126" s="20">
        <f t="shared" si="32"/>
        <v>16363.419049592301</v>
      </c>
      <c r="V126" s="20">
        <f t="shared" si="23"/>
        <v>79182.929999999993</v>
      </c>
    </row>
    <row r="127" spans="1:22" s="3" customFormat="1" ht="30" hidden="1" x14ac:dyDescent="0.25">
      <c r="A127" s="18">
        <v>124</v>
      </c>
      <c r="B127" s="19" t="s">
        <v>168</v>
      </c>
      <c r="C127" s="4" t="s">
        <v>15</v>
      </c>
      <c r="D127" s="18" t="s">
        <v>33</v>
      </c>
      <c r="E127" s="20">
        <v>1207741.25</v>
      </c>
      <c r="F127" s="20">
        <v>1147728.0291962705</v>
      </c>
      <c r="G127" s="20">
        <f t="shared" si="30"/>
        <v>677159.53722579952</v>
      </c>
      <c r="H127" s="20">
        <f t="shared" si="31"/>
        <v>470568.49197047099</v>
      </c>
      <c r="I127" s="20">
        <v>17742.2808037295</v>
      </c>
      <c r="J127" s="20">
        <v>42270.94</v>
      </c>
      <c r="K127" s="20">
        <v>0</v>
      </c>
      <c r="L127" s="20">
        <v>0</v>
      </c>
      <c r="M127" s="20">
        <f t="shared" si="24"/>
        <v>0</v>
      </c>
      <c r="N127" s="20">
        <f t="shared" si="25"/>
        <v>0</v>
      </c>
      <c r="O127" s="20">
        <v>0</v>
      </c>
      <c r="P127" s="20">
        <v>0</v>
      </c>
      <c r="Q127" s="20">
        <f t="shared" si="26"/>
        <v>1207741.25</v>
      </c>
      <c r="R127" s="20">
        <f t="shared" si="27"/>
        <v>1147728.0291962705</v>
      </c>
      <c r="S127" s="20">
        <f t="shared" si="28"/>
        <v>677159.53722579952</v>
      </c>
      <c r="T127" s="20">
        <f t="shared" si="29"/>
        <v>470568.49197047099</v>
      </c>
      <c r="U127" s="20">
        <f t="shared" si="32"/>
        <v>17742.2808037295</v>
      </c>
      <c r="V127" s="20">
        <f t="shared" si="23"/>
        <v>42270.94</v>
      </c>
    </row>
    <row r="128" spans="1:22" s="3" customFormat="1" ht="15.75" hidden="1" x14ac:dyDescent="0.25">
      <c r="A128" s="18">
        <v>125</v>
      </c>
      <c r="B128" s="19" t="s">
        <v>169</v>
      </c>
      <c r="C128" s="4" t="s">
        <v>15</v>
      </c>
      <c r="D128" s="18" t="s">
        <v>33</v>
      </c>
      <c r="E128" s="20">
        <v>1747029.86</v>
      </c>
      <c r="F128" s="20">
        <v>1660219.1286383092</v>
      </c>
      <c r="G128" s="20">
        <f t="shared" si="30"/>
        <v>979529.28589660232</v>
      </c>
      <c r="H128" s="20">
        <f t="shared" si="31"/>
        <v>680689.84274170687</v>
      </c>
      <c r="I128" s="20">
        <v>25664.681361690873</v>
      </c>
      <c r="J128" s="20">
        <v>61146.05</v>
      </c>
      <c r="K128" s="20">
        <v>0</v>
      </c>
      <c r="L128" s="20">
        <v>0</v>
      </c>
      <c r="M128" s="20">
        <f t="shared" si="24"/>
        <v>0</v>
      </c>
      <c r="N128" s="20">
        <f t="shared" si="25"/>
        <v>0</v>
      </c>
      <c r="O128" s="20">
        <v>0</v>
      </c>
      <c r="P128" s="20">
        <v>0</v>
      </c>
      <c r="Q128" s="20">
        <f t="shared" si="26"/>
        <v>1747029.86</v>
      </c>
      <c r="R128" s="20">
        <f t="shared" si="27"/>
        <v>1660219.1286383092</v>
      </c>
      <c r="S128" s="20">
        <f t="shared" si="28"/>
        <v>979529.28589660232</v>
      </c>
      <c r="T128" s="20">
        <f t="shared" si="29"/>
        <v>680689.84274170687</v>
      </c>
      <c r="U128" s="20">
        <f t="shared" si="32"/>
        <v>25664.681361690873</v>
      </c>
      <c r="V128" s="20">
        <f t="shared" si="23"/>
        <v>61146.05</v>
      </c>
    </row>
    <row r="129" spans="1:22" s="3" customFormat="1" ht="30" hidden="1" x14ac:dyDescent="0.25">
      <c r="A129" s="18">
        <v>126</v>
      </c>
      <c r="B129" s="19" t="s">
        <v>170</v>
      </c>
      <c r="C129" s="4" t="s">
        <v>15</v>
      </c>
      <c r="D129" s="18" t="s">
        <v>33</v>
      </c>
      <c r="E129" s="20">
        <v>458365.27</v>
      </c>
      <c r="F129" s="20">
        <v>435588.89095217641</v>
      </c>
      <c r="G129" s="20">
        <f t="shared" si="30"/>
        <v>256997.44566178406</v>
      </c>
      <c r="H129" s="20">
        <f t="shared" si="31"/>
        <v>178591.44529039235</v>
      </c>
      <c r="I129" s="20">
        <v>6733.5990478236045</v>
      </c>
      <c r="J129" s="20">
        <v>16042.78</v>
      </c>
      <c r="K129" s="20">
        <v>588138.18000000005</v>
      </c>
      <c r="L129" s="20">
        <v>458929.82653391868</v>
      </c>
      <c r="M129" s="20">
        <f t="shared" si="24"/>
        <v>270768.59765501198</v>
      </c>
      <c r="N129" s="20">
        <f t="shared" si="25"/>
        <v>188161.2288789067</v>
      </c>
      <c r="O129" s="20">
        <v>8640.0234660813367</v>
      </c>
      <c r="P129" s="20">
        <v>120568.33</v>
      </c>
      <c r="Q129" s="20">
        <f t="shared" si="26"/>
        <v>1046503.4500000001</v>
      </c>
      <c r="R129" s="20">
        <f t="shared" si="27"/>
        <v>894518.71748609515</v>
      </c>
      <c r="S129" s="20">
        <f t="shared" si="28"/>
        <v>527766.04331679607</v>
      </c>
      <c r="T129" s="20">
        <f t="shared" si="29"/>
        <v>366752.67416929908</v>
      </c>
      <c r="U129" s="20">
        <f t="shared" si="32"/>
        <v>15373.622513904942</v>
      </c>
      <c r="V129" s="20">
        <f t="shared" si="23"/>
        <v>136611.11000000002</v>
      </c>
    </row>
    <row r="130" spans="1:22" s="3" customFormat="1" ht="15.75" hidden="1" x14ac:dyDescent="0.25">
      <c r="A130" s="18">
        <v>127</v>
      </c>
      <c r="B130" s="19" t="s">
        <v>171</v>
      </c>
      <c r="C130" s="4" t="s">
        <v>15</v>
      </c>
      <c r="D130" s="18" t="s">
        <v>33</v>
      </c>
      <c r="E130" s="20">
        <v>1012582.71</v>
      </c>
      <c r="F130" s="20">
        <v>962267.00893662323</v>
      </c>
      <c r="G130" s="20">
        <f t="shared" si="30"/>
        <v>567737.5352726077</v>
      </c>
      <c r="H130" s="20">
        <f t="shared" si="31"/>
        <v>394529.47366401553</v>
      </c>
      <c r="I130" s="20">
        <v>14875.311063376692</v>
      </c>
      <c r="J130" s="20">
        <v>35440.39</v>
      </c>
      <c r="K130" s="20">
        <v>142007.18</v>
      </c>
      <c r="L130" s="20">
        <v>110809.55846405987</v>
      </c>
      <c r="M130" s="20">
        <f t="shared" si="24"/>
        <v>65377.639493795316</v>
      </c>
      <c r="N130" s="20">
        <f t="shared" si="25"/>
        <v>45431.918970264553</v>
      </c>
      <c r="O130" s="20">
        <v>2086.151535940136</v>
      </c>
      <c r="P130" s="20">
        <v>29111.47</v>
      </c>
      <c r="Q130" s="20">
        <f t="shared" si="26"/>
        <v>1154589.8899999999</v>
      </c>
      <c r="R130" s="20">
        <f t="shared" si="27"/>
        <v>1073076.5674006832</v>
      </c>
      <c r="S130" s="20">
        <f t="shared" si="28"/>
        <v>633115.17476640304</v>
      </c>
      <c r="T130" s="20">
        <f t="shared" si="29"/>
        <v>439961.39263428014</v>
      </c>
      <c r="U130" s="20">
        <f t="shared" si="32"/>
        <v>16961.462599316827</v>
      </c>
      <c r="V130" s="20">
        <f t="shared" si="23"/>
        <v>64551.86</v>
      </c>
    </row>
    <row r="131" spans="1:22" s="3" customFormat="1" ht="15.75" hidden="1" x14ac:dyDescent="0.25">
      <c r="A131" s="18">
        <v>128</v>
      </c>
      <c r="B131" s="19" t="s">
        <v>172</v>
      </c>
      <c r="C131" s="4" t="s">
        <v>15</v>
      </c>
      <c r="D131" s="18" t="s">
        <v>33</v>
      </c>
      <c r="E131" s="20">
        <v>461488.77</v>
      </c>
      <c r="F131" s="20">
        <v>438557.17528412421</v>
      </c>
      <c r="G131" s="20">
        <f t="shared" si="30"/>
        <v>258748.73341763328</v>
      </c>
      <c r="H131" s="20">
        <f t="shared" si="31"/>
        <v>179808.44186649093</v>
      </c>
      <c r="I131" s="20">
        <v>6779.4847158758048</v>
      </c>
      <c r="J131" s="20">
        <v>16152.11</v>
      </c>
      <c r="K131" s="20">
        <v>255522.43</v>
      </c>
      <c r="L131" s="20">
        <v>199386.58663426555</v>
      </c>
      <c r="M131" s="20">
        <f t="shared" si="24"/>
        <v>117638.08611421667</v>
      </c>
      <c r="N131" s="20">
        <f t="shared" si="25"/>
        <v>81748.500520048881</v>
      </c>
      <c r="O131" s="20">
        <v>3753.7433657344359</v>
      </c>
      <c r="P131" s="20">
        <v>52382.1</v>
      </c>
      <c r="Q131" s="20">
        <f t="shared" si="26"/>
        <v>717011.2</v>
      </c>
      <c r="R131" s="20">
        <f t="shared" si="27"/>
        <v>637943.7619183897</v>
      </c>
      <c r="S131" s="20">
        <f t="shared" si="28"/>
        <v>376386.81953184988</v>
      </c>
      <c r="T131" s="20">
        <f t="shared" si="29"/>
        <v>261556.94238653983</v>
      </c>
      <c r="U131" s="20">
        <f t="shared" ref="U131:U162" si="33">I131+O131</f>
        <v>10533.228081610241</v>
      </c>
      <c r="V131" s="20">
        <f t="shared" ref="V131:V162" si="34">J131+P131</f>
        <v>68534.209999999992</v>
      </c>
    </row>
    <row r="132" spans="1:22" s="3" customFormat="1" ht="15.75" hidden="1" x14ac:dyDescent="0.25">
      <c r="A132" s="18">
        <v>129</v>
      </c>
      <c r="B132" s="19" t="s">
        <v>173</v>
      </c>
      <c r="C132" s="4" t="s">
        <v>15</v>
      </c>
      <c r="D132" s="18" t="s">
        <v>174</v>
      </c>
      <c r="E132" s="20">
        <v>1218394</v>
      </c>
      <c r="F132" s="20">
        <v>1176127.3453431113</v>
      </c>
      <c r="G132" s="20">
        <f t="shared" si="30"/>
        <v>693915.13375243568</v>
      </c>
      <c r="H132" s="20">
        <f t="shared" si="31"/>
        <v>482212.21159067564</v>
      </c>
      <c r="I132" s="20">
        <v>17898.7746568888</v>
      </c>
      <c r="J132" s="20">
        <v>24367.88</v>
      </c>
      <c r="K132" s="20">
        <v>0</v>
      </c>
      <c r="L132" s="20">
        <v>0</v>
      </c>
      <c r="M132" s="20">
        <f t="shared" ref="M132:M195" si="35">L132*0.59</f>
        <v>0</v>
      </c>
      <c r="N132" s="20">
        <f t="shared" ref="N132:N195" si="36">L132-M132</f>
        <v>0</v>
      </c>
      <c r="O132" s="20">
        <v>0</v>
      </c>
      <c r="P132" s="20">
        <v>0</v>
      </c>
      <c r="Q132" s="20">
        <f t="shared" ref="Q132:Q195" si="37">E132+K132</f>
        <v>1218394</v>
      </c>
      <c r="R132" s="20">
        <f t="shared" ref="R132:R195" si="38">F132+L132</f>
        <v>1176127.3453431113</v>
      </c>
      <c r="S132" s="20">
        <f t="shared" ref="S132:S195" si="39">R132*0.59</f>
        <v>693915.13375243568</v>
      </c>
      <c r="T132" s="20">
        <f t="shared" si="29"/>
        <v>482212.21159067564</v>
      </c>
      <c r="U132" s="20">
        <f t="shared" si="33"/>
        <v>17898.7746568888</v>
      </c>
      <c r="V132" s="20">
        <f t="shared" si="34"/>
        <v>24367.88</v>
      </c>
    </row>
    <row r="133" spans="1:22" s="3" customFormat="1" ht="30" hidden="1" x14ac:dyDescent="0.25">
      <c r="A133" s="18">
        <v>130</v>
      </c>
      <c r="B133" s="19" t="s">
        <v>175</v>
      </c>
      <c r="C133" s="4" t="s">
        <v>18</v>
      </c>
      <c r="D133" s="18" t="s">
        <v>127</v>
      </c>
      <c r="E133" s="20">
        <v>1995521.1</v>
      </c>
      <c r="F133" s="20">
        <v>1866967.8227958835</v>
      </c>
      <c r="G133" s="20">
        <f t="shared" si="30"/>
        <v>1101511.0154495712</v>
      </c>
      <c r="H133" s="20">
        <f t="shared" si="31"/>
        <v>765456.80734631233</v>
      </c>
      <c r="I133" s="20">
        <v>86647.334104116613</v>
      </c>
      <c r="J133" s="20">
        <v>41905.943099999997</v>
      </c>
      <c r="K133" s="20">
        <v>650564.67000000004</v>
      </c>
      <c r="L133" s="20">
        <v>485047.417247009</v>
      </c>
      <c r="M133" s="20">
        <f t="shared" si="35"/>
        <v>286177.9761757353</v>
      </c>
      <c r="N133" s="20">
        <f t="shared" si="36"/>
        <v>198869.4410712737</v>
      </c>
      <c r="O133" s="20">
        <v>28248.107382991024</v>
      </c>
      <c r="P133" s="20">
        <v>137269.14537000001</v>
      </c>
      <c r="Q133" s="20">
        <f t="shared" si="37"/>
        <v>2646085.77</v>
      </c>
      <c r="R133" s="20">
        <f t="shared" si="38"/>
        <v>2352015.2400428923</v>
      </c>
      <c r="S133" s="20">
        <f t="shared" si="39"/>
        <v>1387688.9916253064</v>
      </c>
      <c r="T133" s="20">
        <f t="shared" ref="T133:T196" si="40">R133-S133</f>
        <v>964326.24841758586</v>
      </c>
      <c r="U133" s="20">
        <f t="shared" si="33"/>
        <v>114895.44148710763</v>
      </c>
      <c r="V133" s="20">
        <f t="shared" si="34"/>
        <v>179175.08847000002</v>
      </c>
    </row>
    <row r="134" spans="1:22" s="3" customFormat="1" ht="45" hidden="1" x14ac:dyDescent="0.25">
      <c r="A134" s="18">
        <v>131</v>
      </c>
      <c r="B134" s="19" t="s">
        <v>176</v>
      </c>
      <c r="C134" s="4" t="s">
        <v>18</v>
      </c>
      <c r="D134" s="18" t="s">
        <v>77</v>
      </c>
      <c r="E134" s="20">
        <v>4538151.97</v>
      </c>
      <c r="F134" s="20">
        <v>4250338.2604969144</v>
      </c>
      <c r="G134" s="20">
        <f t="shared" si="30"/>
        <v>2507699.5736931795</v>
      </c>
      <c r="H134" s="20">
        <f t="shared" si="31"/>
        <v>1742638.6868037349</v>
      </c>
      <c r="I134" s="20">
        <v>197050.67010308482</v>
      </c>
      <c r="J134" s="20">
        <v>90763.039399999994</v>
      </c>
      <c r="K134" s="20">
        <v>627626.80000000005</v>
      </c>
      <c r="L134" s="20">
        <v>474849.31571411924</v>
      </c>
      <c r="M134" s="20">
        <f t="shared" si="35"/>
        <v>280161.09627133032</v>
      </c>
      <c r="N134" s="20">
        <f t="shared" si="36"/>
        <v>194688.21944278892</v>
      </c>
      <c r="O134" s="20">
        <v>27252.124285880804</v>
      </c>
      <c r="P134" s="20">
        <v>125525.36</v>
      </c>
      <c r="Q134" s="20">
        <f t="shared" si="37"/>
        <v>5165778.7699999996</v>
      </c>
      <c r="R134" s="20">
        <f t="shared" si="38"/>
        <v>4725187.5762110334</v>
      </c>
      <c r="S134" s="20">
        <f t="shared" si="39"/>
        <v>2787860.6699645096</v>
      </c>
      <c r="T134" s="20">
        <f t="shared" si="40"/>
        <v>1937326.9062465238</v>
      </c>
      <c r="U134" s="20">
        <f t="shared" si="33"/>
        <v>224302.79438896562</v>
      </c>
      <c r="V134" s="20">
        <f t="shared" si="34"/>
        <v>216288.39939999999</v>
      </c>
    </row>
    <row r="135" spans="1:22" s="3" customFormat="1" ht="30" x14ac:dyDescent="0.25">
      <c r="A135" s="18">
        <v>132</v>
      </c>
      <c r="B135" s="19" t="s">
        <v>177</v>
      </c>
      <c r="C135" s="4" t="s">
        <v>12</v>
      </c>
      <c r="D135" s="18" t="s">
        <v>30</v>
      </c>
      <c r="E135" s="20">
        <v>656961.24</v>
      </c>
      <c r="F135" s="20">
        <v>542857.23</v>
      </c>
      <c r="G135" s="20">
        <f t="shared" ref="G135:G198" si="41">F135*0.59</f>
        <v>320285.76569999999</v>
      </c>
      <c r="H135" s="20">
        <f t="shared" ref="H135:H198" si="42">F135-G135</f>
        <v>222571.46429999999</v>
      </c>
      <c r="I135" s="20">
        <v>91110.37</v>
      </c>
      <c r="J135" s="20">
        <v>22993.64</v>
      </c>
      <c r="K135" s="20">
        <v>437813.21</v>
      </c>
      <c r="L135" s="20">
        <v>287343.57</v>
      </c>
      <c r="M135" s="20">
        <f t="shared" si="35"/>
        <v>169532.70629999999</v>
      </c>
      <c r="N135" s="20">
        <f t="shared" si="36"/>
        <v>117810.86370000002</v>
      </c>
      <c r="O135" s="20">
        <v>60717.93</v>
      </c>
      <c r="P135" s="20">
        <v>89751.71</v>
      </c>
      <c r="Q135" s="20">
        <f t="shared" si="37"/>
        <v>1094774.45</v>
      </c>
      <c r="R135" s="20">
        <f t="shared" si="38"/>
        <v>830200.8</v>
      </c>
      <c r="S135" s="20">
        <f t="shared" si="39"/>
        <v>489818.47200000001</v>
      </c>
      <c r="T135" s="20">
        <f t="shared" si="40"/>
        <v>340382.32800000004</v>
      </c>
      <c r="U135" s="20">
        <f t="shared" si="33"/>
        <v>151828.29999999999</v>
      </c>
      <c r="V135" s="20">
        <f t="shared" si="34"/>
        <v>112745.35</v>
      </c>
    </row>
    <row r="136" spans="1:22" s="3" customFormat="1" ht="30" hidden="1" x14ac:dyDescent="0.25">
      <c r="A136" s="18">
        <v>133</v>
      </c>
      <c r="B136" s="19" t="s">
        <v>178</v>
      </c>
      <c r="C136" s="4" t="s">
        <v>18</v>
      </c>
      <c r="D136" s="18" t="s">
        <v>80</v>
      </c>
      <c r="E136" s="20">
        <v>2244056.75</v>
      </c>
      <c r="F136" s="20">
        <v>2077052.0135495844</v>
      </c>
      <c r="G136" s="20">
        <f t="shared" si="41"/>
        <v>1225460.6879942548</v>
      </c>
      <c r="H136" s="20">
        <f t="shared" si="42"/>
        <v>851591.32555532968</v>
      </c>
      <c r="I136" s="20">
        <v>97438.977200415509</v>
      </c>
      <c r="J136" s="20">
        <v>69565.759250000003</v>
      </c>
      <c r="K136" s="20">
        <v>1491887.75</v>
      </c>
      <c r="L136" s="20">
        <v>1127239.1944946984</v>
      </c>
      <c r="M136" s="20">
        <f t="shared" si="35"/>
        <v>665071.12475187203</v>
      </c>
      <c r="N136" s="20">
        <f t="shared" si="36"/>
        <v>462168.0697428264</v>
      </c>
      <c r="O136" s="20">
        <v>64779.1177553015</v>
      </c>
      <c r="P136" s="20">
        <v>299869.43775000004</v>
      </c>
      <c r="Q136" s="20">
        <f t="shared" si="37"/>
        <v>3735944.5</v>
      </c>
      <c r="R136" s="20">
        <f t="shared" si="38"/>
        <v>3204291.2080442831</v>
      </c>
      <c r="S136" s="20">
        <f t="shared" si="39"/>
        <v>1890531.8127461269</v>
      </c>
      <c r="T136" s="20">
        <f t="shared" si="40"/>
        <v>1313759.3952981562</v>
      </c>
      <c r="U136" s="20">
        <f t="shared" si="33"/>
        <v>162218.09495571701</v>
      </c>
      <c r="V136" s="20">
        <f t="shared" si="34"/>
        <v>369435.19700000004</v>
      </c>
    </row>
    <row r="137" spans="1:22" s="3" customFormat="1" ht="45" hidden="1" x14ac:dyDescent="0.25">
      <c r="A137" s="18">
        <v>134</v>
      </c>
      <c r="B137" s="19" t="s">
        <v>179</v>
      </c>
      <c r="C137" s="4" t="s">
        <v>18</v>
      </c>
      <c r="D137" s="18" t="s">
        <v>80</v>
      </c>
      <c r="E137" s="20">
        <v>2396711.8199999998</v>
      </c>
      <c r="F137" s="20">
        <v>2218346.354934691</v>
      </c>
      <c r="G137" s="20">
        <f t="shared" si="41"/>
        <v>1308824.3494114676</v>
      </c>
      <c r="H137" s="20">
        <f t="shared" si="42"/>
        <v>909522.00552322343</v>
      </c>
      <c r="I137" s="20">
        <v>104067.39864530892</v>
      </c>
      <c r="J137" s="20">
        <v>74298.066419999988</v>
      </c>
      <c r="K137" s="20">
        <v>620907.93000000005</v>
      </c>
      <c r="L137" s="20">
        <v>469145.05120681552</v>
      </c>
      <c r="M137" s="20">
        <f t="shared" si="35"/>
        <v>276795.58021202113</v>
      </c>
      <c r="N137" s="20">
        <f t="shared" si="36"/>
        <v>192349.47099479439</v>
      </c>
      <c r="O137" s="20">
        <v>26960.384863184583</v>
      </c>
      <c r="P137" s="20">
        <v>124802.49393000001</v>
      </c>
      <c r="Q137" s="20">
        <f t="shared" si="37"/>
        <v>3017619.75</v>
      </c>
      <c r="R137" s="20">
        <f t="shared" si="38"/>
        <v>2687491.4061415065</v>
      </c>
      <c r="S137" s="20">
        <f t="shared" si="39"/>
        <v>1585619.9296234888</v>
      </c>
      <c r="T137" s="20">
        <f t="shared" si="40"/>
        <v>1101871.4765180177</v>
      </c>
      <c r="U137" s="20">
        <f t="shared" si="33"/>
        <v>131027.78350849351</v>
      </c>
      <c r="V137" s="20">
        <f t="shared" si="34"/>
        <v>199100.56034999999</v>
      </c>
    </row>
    <row r="138" spans="1:22" s="3" customFormat="1" ht="15.75" hidden="1" x14ac:dyDescent="0.25">
      <c r="A138" s="18">
        <v>135</v>
      </c>
      <c r="B138" s="6" t="s">
        <v>180</v>
      </c>
      <c r="C138" s="4" t="s">
        <v>53</v>
      </c>
      <c r="D138" s="7" t="s">
        <v>33</v>
      </c>
      <c r="E138" s="20">
        <v>763373.88</v>
      </c>
      <c r="F138" s="20">
        <v>716783.64535583998</v>
      </c>
      <c r="G138" s="20">
        <f t="shared" si="41"/>
        <v>422902.35075994558</v>
      </c>
      <c r="H138" s="20">
        <f t="shared" si="42"/>
        <v>293881.2945958944</v>
      </c>
      <c r="I138" s="20">
        <v>19872.148844160001</v>
      </c>
      <c r="J138" s="20">
        <v>26718.085800000001</v>
      </c>
      <c r="K138" s="20">
        <v>43597.67</v>
      </c>
      <c r="L138" s="20">
        <v>33525.213104559996</v>
      </c>
      <c r="M138" s="20">
        <f t="shared" si="35"/>
        <v>19779.875731690398</v>
      </c>
      <c r="N138" s="20">
        <f t="shared" si="36"/>
        <v>13745.337372869599</v>
      </c>
      <c r="O138" s="20">
        <v>1134.93454544</v>
      </c>
      <c r="P138" s="20">
        <v>8937.5223499999993</v>
      </c>
      <c r="Q138" s="20">
        <f t="shared" si="37"/>
        <v>806971.55</v>
      </c>
      <c r="R138" s="20">
        <f t="shared" si="38"/>
        <v>750308.85846040002</v>
      </c>
      <c r="S138" s="20">
        <f t="shared" si="39"/>
        <v>442682.22649163601</v>
      </c>
      <c r="T138" s="20">
        <f t="shared" si="40"/>
        <v>307626.63196876401</v>
      </c>
      <c r="U138" s="20">
        <f t="shared" si="33"/>
        <v>21007.0833896</v>
      </c>
      <c r="V138" s="20">
        <f t="shared" si="34"/>
        <v>35655.60815</v>
      </c>
    </row>
    <row r="139" spans="1:22" s="3" customFormat="1" ht="30" hidden="1" x14ac:dyDescent="0.25">
      <c r="A139" s="18">
        <v>136</v>
      </c>
      <c r="B139" s="19" t="s">
        <v>181</v>
      </c>
      <c r="C139" s="4" t="s">
        <v>18</v>
      </c>
      <c r="D139" s="18" t="s">
        <v>33</v>
      </c>
      <c r="E139" s="20">
        <v>598419.39</v>
      </c>
      <c r="F139" s="20">
        <v>551490.79926823266</v>
      </c>
      <c r="G139" s="20">
        <f t="shared" si="41"/>
        <v>325379.57156825723</v>
      </c>
      <c r="H139" s="20">
        <f t="shared" si="42"/>
        <v>226111.22769997542</v>
      </c>
      <c r="I139" s="20">
        <v>25983.912081767343</v>
      </c>
      <c r="J139" s="20">
        <v>20944.678650000002</v>
      </c>
      <c r="K139" s="20">
        <v>614904.77</v>
      </c>
      <c r="L139" s="20">
        <v>462149.56993287837</v>
      </c>
      <c r="M139" s="20">
        <f t="shared" si="35"/>
        <v>272668.24626039824</v>
      </c>
      <c r="N139" s="20">
        <f t="shared" si="36"/>
        <v>189481.32367248012</v>
      </c>
      <c r="O139" s="20">
        <v>26699.722217121624</v>
      </c>
      <c r="P139" s="20">
        <v>126055.47785</v>
      </c>
      <c r="Q139" s="20">
        <f t="shared" si="37"/>
        <v>1213324.1600000001</v>
      </c>
      <c r="R139" s="20">
        <f t="shared" si="38"/>
        <v>1013640.369201111</v>
      </c>
      <c r="S139" s="20">
        <f t="shared" si="39"/>
        <v>598047.81782865548</v>
      </c>
      <c r="T139" s="20">
        <f t="shared" si="40"/>
        <v>415592.55137245555</v>
      </c>
      <c r="U139" s="20">
        <f t="shared" si="33"/>
        <v>52683.634298888966</v>
      </c>
      <c r="V139" s="20">
        <f t="shared" si="34"/>
        <v>147000.15649999998</v>
      </c>
    </row>
    <row r="140" spans="1:22" s="3" customFormat="1" ht="45" hidden="1" x14ac:dyDescent="0.25">
      <c r="A140" s="18">
        <v>137</v>
      </c>
      <c r="B140" s="6" t="s">
        <v>182</v>
      </c>
      <c r="C140" s="4" t="s">
        <v>53</v>
      </c>
      <c r="D140" s="7" t="s">
        <v>33</v>
      </c>
      <c r="E140" s="20">
        <v>1130891.07</v>
      </c>
      <c r="F140" s="20">
        <v>1061870.52621576</v>
      </c>
      <c r="G140" s="20">
        <f t="shared" si="41"/>
        <v>626503.61046729842</v>
      </c>
      <c r="H140" s="20">
        <f t="shared" si="42"/>
        <v>435366.91574846162</v>
      </c>
      <c r="I140" s="20">
        <v>29439.356334240001</v>
      </c>
      <c r="J140" s="20">
        <v>39581.187449999998</v>
      </c>
      <c r="K140" s="20">
        <v>0</v>
      </c>
      <c r="L140" s="20">
        <v>0</v>
      </c>
      <c r="M140" s="20">
        <f t="shared" si="35"/>
        <v>0</v>
      </c>
      <c r="N140" s="20">
        <f t="shared" si="36"/>
        <v>0</v>
      </c>
      <c r="O140" s="20">
        <v>0</v>
      </c>
      <c r="P140" s="20">
        <v>0</v>
      </c>
      <c r="Q140" s="20">
        <f t="shared" si="37"/>
        <v>1130891.07</v>
      </c>
      <c r="R140" s="20">
        <f t="shared" si="38"/>
        <v>1061870.52621576</v>
      </c>
      <c r="S140" s="20">
        <f t="shared" si="39"/>
        <v>626503.61046729842</v>
      </c>
      <c r="T140" s="20">
        <f t="shared" si="40"/>
        <v>435366.91574846162</v>
      </c>
      <c r="U140" s="20">
        <f t="shared" si="33"/>
        <v>29439.356334240001</v>
      </c>
      <c r="V140" s="20">
        <f t="shared" si="34"/>
        <v>39581.187449999998</v>
      </c>
    </row>
    <row r="141" spans="1:22" s="3" customFormat="1" ht="25.5" hidden="1" x14ac:dyDescent="0.25">
      <c r="A141" s="18">
        <v>138</v>
      </c>
      <c r="B141" s="19" t="s">
        <v>183</v>
      </c>
      <c r="C141" s="4" t="s">
        <v>18</v>
      </c>
      <c r="D141" s="18" t="s">
        <v>33</v>
      </c>
      <c r="E141" s="20">
        <v>680707.87</v>
      </c>
      <c r="F141" s="20">
        <v>627326.14211326977</v>
      </c>
      <c r="G141" s="20">
        <f t="shared" si="41"/>
        <v>370122.42384682916</v>
      </c>
      <c r="H141" s="20">
        <f t="shared" si="42"/>
        <v>257203.71826644061</v>
      </c>
      <c r="I141" s="20">
        <v>29556.952436730222</v>
      </c>
      <c r="J141" s="20">
        <v>23824.775450000001</v>
      </c>
      <c r="K141" s="20">
        <v>0</v>
      </c>
      <c r="L141" s="20">
        <v>0</v>
      </c>
      <c r="M141" s="20">
        <f t="shared" si="35"/>
        <v>0</v>
      </c>
      <c r="N141" s="20">
        <f t="shared" si="36"/>
        <v>0</v>
      </c>
      <c r="O141" s="20">
        <v>0</v>
      </c>
      <c r="P141" s="20">
        <v>0</v>
      </c>
      <c r="Q141" s="20">
        <f t="shared" si="37"/>
        <v>680707.87</v>
      </c>
      <c r="R141" s="20">
        <f t="shared" si="38"/>
        <v>627326.14211326977</v>
      </c>
      <c r="S141" s="20">
        <f t="shared" si="39"/>
        <v>370122.42384682916</v>
      </c>
      <c r="T141" s="20">
        <f t="shared" si="40"/>
        <v>257203.71826644061</v>
      </c>
      <c r="U141" s="20">
        <f t="shared" si="33"/>
        <v>29556.952436730222</v>
      </c>
      <c r="V141" s="20">
        <f t="shared" si="34"/>
        <v>23824.775450000001</v>
      </c>
    </row>
    <row r="142" spans="1:22" s="3" customFormat="1" ht="30" hidden="1" x14ac:dyDescent="0.25">
      <c r="A142" s="18">
        <v>139</v>
      </c>
      <c r="B142" s="6" t="s">
        <v>184</v>
      </c>
      <c r="C142" s="4" t="s">
        <v>53</v>
      </c>
      <c r="D142" s="7" t="s">
        <v>33</v>
      </c>
      <c r="E142" s="20">
        <v>231974.04</v>
      </c>
      <c r="F142" s="20">
        <v>217816.20039072001</v>
      </c>
      <c r="G142" s="20">
        <f t="shared" si="41"/>
        <v>128511.5582305248</v>
      </c>
      <c r="H142" s="20">
        <f t="shared" si="42"/>
        <v>89304.642160195217</v>
      </c>
      <c r="I142" s="20">
        <v>6038.7482092800001</v>
      </c>
      <c r="J142" s="20">
        <v>8119.0914000000002</v>
      </c>
      <c r="K142" s="20">
        <v>72398.48</v>
      </c>
      <c r="L142" s="20">
        <v>55672.114368640003</v>
      </c>
      <c r="M142" s="20">
        <f t="shared" si="35"/>
        <v>32846.547477497603</v>
      </c>
      <c r="N142" s="20">
        <f t="shared" si="36"/>
        <v>22825.5668911424</v>
      </c>
      <c r="O142" s="20">
        <v>1884.67723136</v>
      </c>
      <c r="P142" s="20">
        <v>14841.688399999999</v>
      </c>
      <c r="Q142" s="20">
        <f t="shared" si="37"/>
        <v>304372.52</v>
      </c>
      <c r="R142" s="20">
        <f t="shared" si="38"/>
        <v>273488.31475936004</v>
      </c>
      <c r="S142" s="20">
        <f t="shared" si="39"/>
        <v>161358.10570802243</v>
      </c>
      <c r="T142" s="20">
        <f t="shared" si="40"/>
        <v>112130.20905133762</v>
      </c>
      <c r="U142" s="20">
        <f t="shared" si="33"/>
        <v>7923.4254406399996</v>
      </c>
      <c r="V142" s="20">
        <f t="shared" si="34"/>
        <v>22960.7798</v>
      </c>
    </row>
    <row r="143" spans="1:22" s="3" customFormat="1" ht="30" hidden="1" x14ac:dyDescent="0.25">
      <c r="A143" s="18">
        <v>140</v>
      </c>
      <c r="B143" s="19" t="s">
        <v>185</v>
      </c>
      <c r="C143" s="4" t="s">
        <v>23</v>
      </c>
      <c r="D143" s="18" t="s">
        <v>186</v>
      </c>
      <c r="E143" s="21">
        <v>652648.06000000006</v>
      </c>
      <c r="F143" s="22">
        <f>E143-I143-J143</f>
        <v>610390.62178794504</v>
      </c>
      <c r="G143" s="20">
        <f t="shared" si="41"/>
        <v>360130.46685488755</v>
      </c>
      <c r="H143" s="20">
        <f t="shared" si="42"/>
        <v>250260.15493305749</v>
      </c>
      <c r="I143" s="22">
        <f>E143*2.97476653987986%</f>
        <v>19414.756112055034</v>
      </c>
      <c r="J143" s="22">
        <f>E143*3.5%</f>
        <v>22842.682100000005</v>
      </c>
      <c r="K143" s="20">
        <v>614332.4</v>
      </c>
      <c r="L143" s="22">
        <f>K143-O143-P143</f>
        <v>470119.3033211591</v>
      </c>
      <c r="M143" s="20">
        <f t="shared" si="35"/>
        <v>277370.38895948383</v>
      </c>
      <c r="N143" s="20">
        <f t="shared" si="36"/>
        <v>192748.91436167527</v>
      </c>
      <c r="O143" s="22">
        <f>K143*2.97476653987986%</f>
        <v>18274.954678840902</v>
      </c>
      <c r="P143" s="22">
        <f>K143*20.5%</f>
        <v>125938.14199999999</v>
      </c>
      <c r="Q143" s="20">
        <f t="shared" si="37"/>
        <v>1266980.46</v>
      </c>
      <c r="R143" s="20">
        <f t="shared" si="38"/>
        <v>1080509.9251091043</v>
      </c>
      <c r="S143" s="20">
        <f t="shared" si="39"/>
        <v>637500.85581437149</v>
      </c>
      <c r="T143" s="20">
        <f t="shared" si="40"/>
        <v>443009.06929473276</v>
      </c>
      <c r="U143" s="20">
        <f t="shared" si="33"/>
        <v>37689.710790895937</v>
      </c>
      <c r="V143" s="20">
        <f t="shared" si="34"/>
        <v>148780.8241</v>
      </c>
    </row>
    <row r="144" spans="1:22" s="3" customFormat="1" ht="30" hidden="1" x14ac:dyDescent="0.25">
      <c r="A144" s="18">
        <v>141</v>
      </c>
      <c r="B144" s="19" t="s">
        <v>187</v>
      </c>
      <c r="C144" s="4" t="s">
        <v>23</v>
      </c>
      <c r="D144" s="18" t="s">
        <v>186</v>
      </c>
      <c r="E144" s="21">
        <v>526426.32999999996</v>
      </c>
      <c r="F144" s="22">
        <f>E144-I144-J144</f>
        <v>492341.45412804245</v>
      </c>
      <c r="G144" s="20">
        <f t="shared" si="41"/>
        <v>290481.45793554501</v>
      </c>
      <c r="H144" s="20">
        <f t="shared" si="42"/>
        <v>201859.99619249743</v>
      </c>
      <c r="I144" s="22">
        <f>E144*2.97476653987986%</f>
        <v>15659.954321957533</v>
      </c>
      <c r="J144" s="22">
        <f>E144*3.5%</f>
        <v>18424.921549999999</v>
      </c>
      <c r="K144" s="20">
        <v>606784.07999999996</v>
      </c>
      <c r="L144" s="22">
        <f>K144-O144-P144</f>
        <v>464342.93381884211</v>
      </c>
      <c r="M144" s="20">
        <f t="shared" si="35"/>
        <v>273962.33095311682</v>
      </c>
      <c r="N144" s="20">
        <f t="shared" si="36"/>
        <v>190380.60286572529</v>
      </c>
      <c r="O144" s="22">
        <f>K144*2.97476653987986%</f>
        <v>18050.409781157839</v>
      </c>
      <c r="P144" s="22">
        <f>K144*20.5%</f>
        <v>124390.73639999998</v>
      </c>
      <c r="Q144" s="20">
        <f t="shared" si="37"/>
        <v>1133210.4099999999</v>
      </c>
      <c r="R144" s="20">
        <f t="shared" si="38"/>
        <v>956684.38794688461</v>
      </c>
      <c r="S144" s="20">
        <f t="shared" si="39"/>
        <v>564443.78888866189</v>
      </c>
      <c r="T144" s="20">
        <f t="shared" si="40"/>
        <v>392240.59905822272</v>
      </c>
      <c r="U144" s="20">
        <f t="shared" si="33"/>
        <v>33710.364103115375</v>
      </c>
      <c r="V144" s="20">
        <f t="shared" si="34"/>
        <v>142815.65794999996</v>
      </c>
    </row>
    <row r="145" spans="1:22" s="3" customFormat="1" ht="25.5" hidden="1" x14ac:dyDescent="0.25">
      <c r="A145" s="18">
        <v>142</v>
      </c>
      <c r="B145" s="19" t="s">
        <v>188</v>
      </c>
      <c r="C145" s="4" t="s">
        <v>18</v>
      </c>
      <c r="D145" s="18" t="s">
        <v>33</v>
      </c>
      <c r="E145" s="20">
        <v>593919.32999999996</v>
      </c>
      <c r="F145" s="20">
        <v>547343.63805048703</v>
      </c>
      <c r="G145" s="20">
        <f t="shared" si="41"/>
        <v>322932.74644978734</v>
      </c>
      <c r="H145" s="20">
        <f t="shared" si="42"/>
        <v>224410.89160069969</v>
      </c>
      <c r="I145" s="20">
        <v>25788.51539951298</v>
      </c>
      <c r="J145" s="20">
        <v>20787.17655</v>
      </c>
      <c r="K145" s="20">
        <v>0</v>
      </c>
      <c r="L145" s="20">
        <v>0</v>
      </c>
      <c r="M145" s="20">
        <f t="shared" si="35"/>
        <v>0</v>
      </c>
      <c r="N145" s="20">
        <f t="shared" si="36"/>
        <v>0</v>
      </c>
      <c r="O145" s="20">
        <v>0</v>
      </c>
      <c r="P145" s="20">
        <v>0</v>
      </c>
      <c r="Q145" s="20">
        <f t="shared" si="37"/>
        <v>593919.32999999996</v>
      </c>
      <c r="R145" s="20">
        <f t="shared" si="38"/>
        <v>547343.63805048703</v>
      </c>
      <c r="S145" s="20">
        <f t="shared" si="39"/>
        <v>322932.74644978734</v>
      </c>
      <c r="T145" s="20">
        <f t="shared" si="40"/>
        <v>224410.89160069969</v>
      </c>
      <c r="U145" s="20">
        <f t="shared" si="33"/>
        <v>25788.51539951298</v>
      </c>
      <c r="V145" s="20">
        <f t="shared" si="34"/>
        <v>20787.17655</v>
      </c>
    </row>
    <row r="146" spans="1:22" s="3" customFormat="1" ht="30" hidden="1" x14ac:dyDescent="0.25">
      <c r="A146" s="18">
        <v>143</v>
      </c>
      <c r="B146" s="19" t="s">
        <v>189</v>
      </c>
      <c r="C146" s="4" t="s">
        <v>18</v>
      </c>
      <c r="D146" s="18" t="s">
        <v>127</v>
      </c>
      <c r="E146" s="20">
        <v>437648.22</v>
      </c>
      <c r="F146" s="20">
        <v>392386.24457831268</v>
      </c>
      <c r="G146" s="20">
        <f t="shared" si="41"/>
        <v>231507.88430120447</v>
      </c>
      <c r="H146" s="20">
        <f t="shared" si="42"/>
        <v>160878.36027710821</v>
      </c>
      <c r="I146" s="20">
        <v>19003.08222168732</v>
      </c>
      <c r="J146" s="20">
        <v>26258.893199999999</v>
      </c>
      <c r="K146" s="20">
        <v>52870.559999999998</v>
      </c>
      <c r="L146" s="20">
        <v>37357.232384072639</v>
      </c>
      <c r="M146" s="20">
        <f t="shared" si="35"/>
        <v>22040.767106602856</v>
      </c>
      <c r="N146" s="20">
        <f t="shared" si="36"/>
        <v>15316.465277469782</v>
      </c>
      <c r="O146" s="20">
        <v>2295.6876159273602</v>
      </c>
      <c r="P146" s="20">
        <v>13217.64</v>
      </c>
      <c r="Q146" s="20">
        <f t="shared" si="37"/>
        <v>490518.77999999997</v>
      </c>
      <c r="R146" s="20">
        <f t="shared" si="38"/>
        <v>429743.47696238529</v>
      </c>
      <c r="S146" s="20">
        <f t="shared" si="39"/>
        <v>253548.65140780731</v>
      </c>
      <c r="T146" s="20">
        <f t="shared" si="40"/>
        <v>176194.82555457798</v>
      </c>
      <c r="U146" s="20">
        <f t="shared" si="33"/>
        <v>21298.76983761468</v>
      </c>
      <c r="V146" s="20">
        <f t="shared" si="34"/>
        <v>39476.533199999998</v>
      </c>
    </row>
    <row r="147" spans="1:22" s="3" customFormat="1" ht="25.5" hidden="1" x14ac:dyDescent="0.25">
      <c r="A147" s="18">
        <v>144</v>
      </c>
      <c r="B147" s="19" t="s">
        <v>190</v>
      </c>
      <c r="C147" s="4" t="s">
        <v>18</v>
      </c>
      <c r="D147" s="18" t="s">
        <v>33</v>
      </c>
      <c r="E147" s="20">
        <v>3239042.65</v>
      </c>
      <c r="F147" s="20">
        <v>2985033.9908143589</v>
      </c>
      <c r="G147" s="20">
        <f t="shared" si="41"/>
        <v>1761170.0545804717</v>
      </c>
      <c r="H147" s="20">
        <f t="shared" si="42"/>
        <v>1223863.9362338872</v>
      </c>
      <c r="I147" s="20">
        <v>140642.16643564092</v>
      </c>
      <c r="J147" s="20">
        <v>113366.49274999999</v>
      </c>
      <c r="K147" s="20">
        <v>1996491.14</v>
      </c>
      <c r="L147" s="20">
        <v>1500521.0021802271</v>
      </c>
      <c r="M147" s="20">
        <f t="shared" si="35"/>
        <v>885307.39128633391</v>
      </c>
      <c r="N147" s="20">
        <f t="shared" si="36"/>
        <v>615213.61089389317</v>
      </c>
      <c r="O147" s="20">
        <v>86689.454119772839</v>
      </c>
      <c r="P147" s="20">
        <v>409280.68369999994</v>
      </c>
      <c r="Q147" s="20">
        <f t="shared" si="37"/>
        <v>5235533.79</v>
      </c>
      <c r="R147" s="20">
        <f t="shared" si="38"/>
        <v>4485554.992994586</v>
      </c>
      <c r="S147" s="20">
        <f t="shared" si="39"/>
        <v>2646477.4458668055</v>
      </c>
      <c r="T147" s="20">
        <f t="shared" si="40"/>
        <v>1839077.5471277805</v>
      </c>
      <c r="U147" s="20">
        <f t="shared" si="33"/>
        <v>227331.62055541377</v>
      </c>
      <c r="V147" s="20">
        <f t="shared" si="34"/>
        <v>522647.17644999991</v>
      </c>
    </row>
    <row r="148" spans="1:22" s="3" customFormat="1" ht="45" hidden="1" x14ac:dyDescent="0.25">
      <c r="A148" s="18">
        <v>145</v>
      </c>
      <c r="B148" s="19" t="s">
        <v>191</v>
      </c>
      <c r="C148" s="4" t="s">
        <v>23</v>
      </c>
      <c r="D148" s="18" t="s">
        <v>33</v>
      </c>
      <c r="E148" s="21">
        <v>1101743.95</v>
      </c>
      <c r="F148" s="22">
        <f t="shared" ref="F148:F153" si="43">E148-I148-J148</f>
        <v>1030408.6013702492</v>
      </c>
      <c r="G148" s="20">
        <f t="shared" si="41"/>
        <v>607941.07480844704</v>
      </c>
      <c r="H148" s="20">
        <f t="shared" si="42"/>
        <v>422467.52656180214</v>
      </c>
      <c r="I148" s="22">
        <f>E148*2.97476653987986%</f>
        <v>32774.310379750692</v>
      </c>
      <c r="J148" s="22">
        <f>E148*3.5%</f>
        <v>38561.038250000005</v>
      </c>
      <c r="K148" s="20">
        <v>50137.08</v>
      </c>
      <c r="L148" s="22">
        <f t="shared" ref="L148:L153" si="44">K148-O148-P148</f>
        <v>38367.517520087204</v>
      </c>
      <c r="M148" s="20">
        <f t="shared" si="35"/>
        <v>22636.835336851447</v>
      </c>
      <c r="N148" s="20">
        <f t="shared" si="36"/>
        <v>15730.682183235756</v>
      </c>
      <c r="O148" s="22">
        <f>K148*2.97476653987986%</f>
        <v>1491.4610799127975</v>
      </c>
      <c r="P148" s="22">
        <f>K148*20.5%</f>
        <v>10278.1014</v>
      </c>
      <c r="Q148" s="20">
        <f t="shared" si="37"/>
        <v>1151881.03</v>
      </c>
      <c r="R148" s="20">
        <f t="shared" si="38"/>
        <v>1068776.1188903365</v>
      </c>
      <c r="S148" s="20">
        <f t="shared" si="39"/>
        <v>630577.91014529846</v>
      </c>
      <c r="T148" s="20">
        <f t="shared" si="40"/>
        <v>438198.20874503802</v>
      </c>
      <c r="U148" s="20">
        <f t="shared" si="33"/>
        <v>34265.771459663491</v>
      </c>
      <c r="V148" s="20">
        <f t="shared" si="34"/>
        <v>48839.139650000005</v>
      </c>
    </row>
    <row r="149" spans="1:22" s="3" customFormat="1" ht="30" hidden="1" x14ac:dyDescent="0.25">
      <c r="A149" s="18">
        <v>146</v>
      </c>
      <c r="B149" s="19" t="s">
        <v>192</v>
      </c>
      <c r="C149" s="4" t="s">
        <v>23</v>
      </c>
      <c r="D149" s="18" t="s">
        <v>33</v>
      </c>
      <c r="E149" s="21">
        <v>1663271.31</v>
      </c>
      <c r="F149" s="22">
        <f t="shared" si="43"/>
        <v>1555578.3757526986</v>
      </c>
      <c r="G149" s="20">
        <f t="shared" si="41"/>
        <v>917791.24169409217</v>
      </c>
      <c r="H149" s="20">
        <f t="shared" si="42"/>
        <v>637787.13405860646</v>
      </c>
      <c r="I149" s="22">
        <f>E149*2.97476653987986%</f>
        <v>49478.438397301426</v>
      </c>
      <c r="J149" s="22">
        <f>E149*3.5%</f>
        <v>58214.495850000007</v>
      </c>
      <c r="K149" s="20">
        <v>188941.86</v>
      </c>
      <c r="L149" s="22">
        <f t="shared" si="44"/>
        <v>144588.19946889335</v>
      </c>
      <c r="M149" s="20">
        <f t="shared" si="35"/>
        <v>85307.037686647076</v>
      </c>
      <c r="N149" s="20">
        <f t="shared" si="36"/>
        <v>59281.161782246272</v>
      </c>
      <c r="O149" s="22">
        <f>K149*2.97476653987986%</f>
        <v>5620.5792311066489</v>
      </c>
      <c r="P149" s="22">
        <f>K149*20.5%</f>
        <v>38733.081299999998</v>
      </c>
      <c r="Q149" s="20">
        <f t="shared" si="37"/>
        <v>1852213.17</v>
      </c>
      <c r="R149" s="20">
        <f t="shared" si="38"/>
        <v>1700166.5752215921</v>
      </c>
      <c r="S149" s="20">
        <f t="shared" si="39"/>
        <v>1003098.2793807393</v>
      </c>
      <c r="T149" s="20">
        <f t="shared" si="40"/>
        <v>697068.29584085278</v>
      </c>
      <c r="U149" s="20">
        <f t="shared" si="33"/>
        <v>55099.017628408074</v>
      </c>
      <c r="V149" s="20">
        <f t="shared" si="34"/>
        <v>96947.577149999997</v>
      </c>
    </row>
    <row r="150" spans="1:22" s="3" customFormat="1" ht="45" hidden="1" x14ac:dyDescent="0.25">
      <c r="A150" s="18">
        <v>147</v>
      </c>
      <c r="B150" s="18" t="s">
        <v>193</v>
      </c>
      <c r="C150" s="4" t="s">
        <v>23</v>
      </c>
      <c r="D150" s="18" t="s">
        <v>33</v>
      </c>
      <c r="E150" s="21">
        <v>806044.31</v>
      </c>
      <c r="F150" s="22">
        <f t="shared" si="43"/>
        <v>753854.8227195146</v>
      </c>
      <c r="G150" s="20">
        <f t="shared" si="41"/>
        <v>444774.34540451359</v>
      </c>
      <c r="H150" s="20">
        <f t="shared" si="42"/>
        <v>309080.47731500102</v>
      </c>
      <c r="I150" s="22">
        <f>E150*2.97476653987986%</f>
        <v>23977.936430485493</v>
      </c>
      <c r="J150" s="22">
        <f>E150*3.5%</f>
        <v>28211.550850000003</v>
      </c>
      <c r="K150" s="20">
        <v>81854.559999999998</v>
      </c>
      <c r="L150" s="22">
        <f t="shared" si="44"/>
        <v>62639.393137754116</v>
      </c>
      <c r="M150" s="20">
        <f t="shared" si="35"/>
        <v>36957.241951274926</v>
      </c>
      <c r="N150" s="20">
        <f t="shared" si="36"/>
        <v>25682.15118647919</v>
      </c>
      <c r="O150" s="22">
        <f>K150*2.97476653987986%</f>
        <v>2434.9820622458838</v>
      </c>
      <c r="P150" s="22">
        <f>K150*20.5%</f>
        <v>16780.184799999999</v>
      </c>
      <c r="Q150" s="20">
        <f t="shared" si="37"/>
        <v>887898.87000000011</v>
      </c>
      <c r="R150" s="20">
        <f t="shared" si="38"/>
        <v>816494.21585726878</v>
      </c>
      <c r="S150" s="20">
        <f t="shared" si="39"/>
        <v>481731.58735578856</v>
      </c>
      <c r="T150" s="20">
        <f t="shared" si="40"/>
        <v>334762.62850148021</v>
      </c>
      <c r="U150" s="20">
        <f t="shared" si="33"/>
        <v>26412.918492731376</v>
      </c>
      <c r="V150" s="20">
        <f t="shared" si="34"/>
        <v>44991.735650000002</v>
      </c>
    </row>
    <row r="151" spans="1:22" s="3" customFormat="1" ht="45" hidden="1" x14ac:dyDescent="0.25">
      <c r="A151" s="18">
        <v>148</v>
      </c>
      <c r="B151" s="19" t="s">
        <v>194</v>
      </c>
      <c r="C151" s="4" t="s">
        <v>23</v>
      </c>
      <c r="D151" s="18" t="s">
        <v>33</v>
      </c>
      <c r="E151" s="21">
        <v>1808181.86</v>
      </c>
      <c r="F151" s="22">
        <f t="shared" si="43"/>
        <v>1691106.3059485427</v>
      </c>
      <c r="G151" s="20">
        <f t="shared" si="41"/>
        <v>997752.72050964017</v>
      </c>
      <c r="H151" s="20">
        <f t="shared" si="42"/>
        <v>693353.58543890249</v>
      </c>
      <c r="I151" s="22">
        <f>E151*2.97476653987986%</f>
        <v>53789.188951457298</v>
      </c>
      <c r="J151" s="22">
        <f>E151*3.5%</f>
        <v>63286.36510000001</v>
      </c>
      <c r="K151" s="20">
        <v>44477.78</v>
      </c>
      <c r="L151" s="22">
        <f t="shared" si="44"/>
        <v>34036.72498287863</v>
      </c>
      <c r="M151" s="20">
        <f t="shared" si="35"/>
        <v>20081.667739898392</v>
      </c>
      <c r="N151" s="20">
        <f t="shared" si="36"/>
        <v>13955.057242980238</v>
      </c>
      <c r="O151" s="22">
        <f>K151*2.97476653987986%</f>
        <v>1323.1101171213763</v>
      </c>
      <c r="P151" s="22">
        <f>K151*20.5%</f>
        <v>9117.9448999999986</v>
      </c>
      <c r="Q151" s="20">
        <f t="shared" si="37"/>
        <v>1852659.6400000001</v>
      </c>
      <c r="R151" s="20">
        <f t="shared" si="38"/>
        <v>1725143.0309314213</v>
      </c>
      <c r="S151" s="20">
        <f t="shared" si="39"/>
        <v>1017834.3882495385</v>
      </c>
      <c r="T151" s="20">
        <f t="shared" si="40"/>
        <v>707308.64268188283</v>
      </c>
      <c r="U151" s="20">
        <f t="shared" si="33"/>
        <v>55112.299068578672</v>
      </c>
      <c r="V151" s="20">
        <f t="shared" si="34"/>
        <v>72404.310000000012</v>
      </c>
    </row>
    <row r="152" spans="1:22" s="3" customFormat="1" ht="30" hidden="1" x14ac:dyDescent="0.25">
      <c r="A152" s="18">
        <v>149</v>
      </c>
      <c r="B152" s="19" t="s">
        <v>195</v>
      </c>
      <c r="C152" s="4" t="s">
        <v>23</v>
      </c>
      <c r="D152" s="18" t="s">
        <v>33</v>
      </c>
      <c r="E152" s="21">
        <v>947233.55</v>
      </c>
      <c r="F152" s="22">
        <f t="shared" si="43"/>
        <v>885902.38905008382</v>
      </c>
      <c r="G152" s="20">
        <f t="shared" si="41"/>
        <v>522682.40953954944</v>
      </c>
      <c r="H152" s="20">
        <f t="shared" si="42"/>
        <v>363219.97951053438</v>
      </c>
      <c r="I152" s="22">
        <f>E152*2.97476653987986%</f>
        <v>28177.986699916168</v>
      </c>
      <c r="J152" s="22">
        <f>E152*3.5%</f>
        <v>33153.174250000004</v>
      </c>
      <c r="K152" s="20">
        <v>420416.57</v>
      </c>
      <c r="L152" s="22">
        <f t="shared" si="44"/>
        <v>321724.76169752947</v>
      </c>
      <c r="M152" s="20">
        <f t="shared" si="35"/>
        <v>189817.60940154237</v>
      </c>
      <c r="N152" s="20">
        <f t="shared" si="36"/>
        <v>131907.15229598709</v>
      </c>
      <c r="O152" s="22">
        <f>K152*2.97476653987986%</f>
        <v>12506.411452470591</v>
      </c>
      <c r="P152" s="22">
        <f>K152*20.5%</f>
        <v>86185.39684999999</v>
      </c>
      <c r="Q152" s="20">
        <f t="shared" si="37"/>
        <v>1367650.12</v>
      </c>
      <c r="R152" s="20">
        <f t="shared" si="38"/>
        <v>1207627.1507476133</v>
      </c>
      <c r="S152" s="20">
        <f t="shared" si="39"/>
        <v>712500.01894109184</v>
      </c>
      <c r="T152" s="20">
        <f t="shared" si="40"/>
        <v>495127.13180652144</v>
      </c>
      <c r="U152" s="20">
        <f t="shared" si="33"/>
        <v>40684.398152386755</v>
      </c>
      <c r="V152" s="20">
        <f t="shared" si="34"/>
        <v>119338.5711</v>
      </c>
    </row>
    <row r="153" spans="1:22" s="3" customFormat="1" ht="30" hidden="1" x14ac:dyDescent="0.25">
      <c r="A153" s="18">
        <v>150</v>
      </c>
      <c r="B153" s="8" t="s">
        <v>196</v>
      </c>
      <c r="C153" s="4" t="s">
        <v>29</v>
      </c>
      <c r="D153" s="18" t="s">
        <v>30</v>
      </c>
      <c r="E153" s="23">
        <v>2775658.29</v>
      </c>
      <c r="F153" s="20">
        <f t="shared" si="43"/>
        <v>2627469.2132773027</v>
      </c>
      <c r="G153" s="20">
        <f t="shared" si="41"/>
        <v>1550206.8358336084</v>
      </c>
      <c r="H153" s="20">
        <f t="shared" si="42"/>
        <v>1077262.3774436943</v>
      </c>
      <c r="I153" s="20">
        <f>E153*0.0183888041105726</f>
        <v>51041.036572696918</v>
      </c>
      <c r="J153" s="20">
        <f>E153*0.035</f>
        <v>97148.040150000015</v>
      </c>
      <c r="K153" s="24">
        <v>149765.16</v>
      </c>
      <c r="L153" s="20">
        <f t="shared" si="44"/>
        <v>116309.33769544936</v>
      </c>
      <c r="M153" s="20">
        <f t="shared" si="35"/>
        <v>68622.509240315121</v>
      </c>
      <c r="N153" s="20">
        <f t="shared" si="36"/>
        <v>47686.828455134237</v>
      </c>
      <c r="O153" s="20">
        <f>K153*0.018388552481436</f>
        <v>2753.96450455066</v>
      </c>
      <c r="P153" s="20">
        <f>K153*0.205</f>
        <v>30701.857799999998</v>
      </c>
      <c r="Q153" s="20">
        <f t="shared" si="37"/>
        <v>2925423.45</v>
      </c>
      <c r="R153" s="20">
        <f t="shared" si="38"/>
        <v>2743778.5509727523</v>
      </c>
      <c r="S153" s="20">
        <f t="shared" si="39"/>
        <v>1618829.3450739237</v>
      </c>
      <c r="T153" s="20">
        <f t="shared" si="40"/>
        <v>1124949.2058988286</v>
      </c>
      <c r="U153" s="20">
        <f t="shared" si="33"/>
        <v>53795.00107724758</v>
      </c>
      <c r="V153" s="20">
        <f t="shared" si="34"/>
        <v>127849.89795000001</v>
      </c>
    </row>
    <row r="154" spans="1:22" s="3" customFormat="1" ht="45" hidden="1" x14ac:dyDescent="0.25">
      <c r="A154" s="18">
        <v>151</v>
      </c>
      <c r="B154" s="19" t="s">
        <v>197</v>
      </c>
      <c r="C154" s="4" t="s">
        <v>53</v>
      </c>
      <c r="D154" s="18" t="s">
        <v>33</v>
      </c>
      <c r="E154" s="20">
        <v>1395065.32</v>
      </c>
      <c r="F154" s="20">
        <v>1309921.6933897601</v>
      </c>
      <c r="G154" s="20">
        <f t="shared" si="41"/>
        <v>772853.79909995839</v>
      </c>
      <c r="H154" s="20">
        <f t="shared" si="42"/>
        <v>537067.89428980171</v>
      </c>
      <c r="I154" s="20">
        <v>36316.340410240002</v>
      </c>
      <c r="J154" s="20">
        <v>48827.286200000002</v>
      </c>
      <c r="K154" s="20">
        <v>0</v>
      </c>
      <c r="L154" s="20">
        <v>0</v>
      </c>
      <c r="M154" s="20">
        <f t="shared" si="35"/>
        <v>0</v>
      </c>
      <c r="N154" s="20">
        <f t="shared" si="36"/>
        <v>0</v>
      </c>
      <c r="O154" s="20">
        <v>0</v>
      </c>
      <c r="P154" s="20">
        <v>0</v>
      </c>
      <c r="Q154" s="20">
        <f t="shared" si="37"/>
        <v>1395065.32</v>
      </c>
      <c r="R154" s="20">
        <f t="shared" si="38"/>
        <v>1309921.6933897601</v>
      </c>
      <c r="S154" s="20">
        <f t="shared" si="39"/>
        <v>772853.79909995839</v>
      </c>
      <c r="T154" s="20">
        <f t="shared" si="40"/>
        <v>537067.89428980171</v>
      </c>
      <c r="U154" s="20">
        <f t="shared" si="33"/>
        <v>36316.340410240002</v>
      </c>
      <c r="V154" s="20">
        <f t="shared" si="34"/>
        <v>48827.286200000002</v>
      </c>
    </row>
    <row r="155" spans="1:22" s="3" customFormat="1" ht="45" hidden="1" x14ac:dyDescent="0.25">
      <c r="A155" s="18">
        <v>152</v>
      </c>
      <c r="B155" s="19" t="s">
        <v>198</v>
      </c>
      <c r="C155" s="4" t="s">
        <v>53</v>
      </c>
      <c r="D155" s="18" t="s">
        <v>33</v>
      </c>
      <c r="E155" s="20">
        <v>764152.4</v>
      </c>
      <c r="F155" s="20">
        <v>717514.65072319994</v>
      </c>
      <c r="G155" s="20">
        <f t="shared" si="41"/>
        <v>423333.64392668795</v>
      </c>
      <c r="H155" s="20">
        <f t="shared" si="42"/>
        <v>294181.006796512</v>
      </c>
      <c r="I155" s="20">
        <v>19892.415276799999</v>
      </c>
      <c r="J155" s="20">
        <v>26745.333999999999</v>
      </c>
      <c r="K155" s="20">
        <v>0</v>
      </c>
      <c r="L155" s="20">
        <v>0</v>
      </c>
      <c r="M155" s="20">
        <f t="shared" si="35"/>
        <v>0</v>
      </c>
      <c r="N155" s="20">
        <f t="shared" si="36"/>
        <v>0</v>
      </c>
      <c r="O155" s="20">
        <v>0</v>
      </c>
      <c r="P155" s="20">
        <v>0</v>
      </c>
      <c r="Q155" s="20">
        <f t="shared" si="37"/>
        <v>764152.4</v>
      </c>
      <c r="R155" s="20">
        <f t="shared" si="38"/>
        <v>717514.65072319994</v>
      </c>
      <c r="S155" s="20">
        <f t="shared" si="39"/>
        <v>423333.64392668795</v>
      </c>
      <c r="T155" s="20">
        <f t="shared" si="40"/>
        <v>294181.006796512</v>
      </c>
      <c r="U155" s="20">
        <f t="shared" si="33"/>
        <v>19892.415276799999</v>
      </c>
      <c r="V155" s="20">
        <f t="shared" si="34"/>
        <v>26745.333999999999</v>
      </c>
    </row>
    <row r="156" spans="1:22" s="3" customFormat="1" ht="15.75" hidden="1" x14ac:dyDescent="0.25">
      <c r="A156" s="18">
        <v>153</v>
      </c>
      <c r="B156" s="19" t="s">
        <v>199</v>
      </c>
      <c r="C156" s="4" t="s">
        <v>53</v>
      </c>
      <c r="D156" s="18" t="s">
        <v>33</v>
      </c>
      <c r="E156" s="20">
        <v>201971.03</v>
      </c>
      <c r="F156" s="20">
        <v>189644.33409704</v>
      </c>
      <c r="G156" s="20">
        <f t="shared" si="41"/>
        <v>111890.15711725359</v>
      </c>
      <c r="H156" s="20">
        <f t="shared" si="42"/>
        <v>77754.176979786411</v>
      </c>
      <c r="I156" s="20">
        <v>5257.7098529599998</v>
      </c>
      <c r="J156" s="20">
        <v>7068.9860499999995</v>
      </c>
      <c r="K156" s="20">
        <v>385724.83</v>
      </c>
      <c r="L156" s="20">
        <v>296610.05107544002</v>
      </c>
      <c r="M156" s="20">
        <f t="shared" si="35"/>
        <v>174999.9301345096</v>
      </c>
      <c r="N156" s="20">
        <f t="shared" si="36"/>
        <v>121610.12094093041</v>
      </c>
      <c r="O156" s="20">
        <v>10041.18877456</v>
      </c>
      <c r="P156" s="20">
        <v>79073.590150000004</v>
      </c>
      <c r="Q156" s="20">
        <f t="shared" si="37"/>
        <v>587695.86</v>
      </c>
      <c r="R156" s="20">
        <f t="shared" si="38"/>
        <v>486254.38517248002</v>
      </c>
      <c r="S156" s="20">
        <f t="shared" si="39"/>
        <v>286890.08725176321</v>
      </c>
      <c r="T156" s="20">
        <f t="shared" si="40"/>
        <v>199364.29792071681</v>
      </c>
      <c r="U156" s="20">
        <f t="shared" si="33"/>
        <v>15298.89862752</v>
      </c>
      <c r="V156" s="20">
        <f t="shared" si="34"/>
        <v>86142.57620000001</v>
      </c>
    </row>
    <row r="157" spans="1:22" s="3" customFormat="1" ht="15.75" hidden="1" x14ac:dyDescent="0.25">
      <c r="A157" s="18">
        <v>154</v>
      </c>
      <c r="B157" s="19" t="s">
        <v>200</v>
      </c>
      <c r="C157" s="4" t="s">
        <v>53</v>
      </c>
      <c r="D157" s="18" t="s">
        <v>33</v>
      </c>
      <c r="E157" s="20">
        <v>854510.22</v>
      </c>
      <c r="F157" s="20">
        <v>802357.75225295988</v>
      </c>
      <c r="G157" s="20">
        <f t="shared" si="41"/>
        <v>473391.07382924628</v>
      </c>
      <c r="H157" s="20">
        <f t="shared" si="42"/>
        <v>328966.6784237136</v>
      </c>
      <c r="I157" s="20">
        <v>22244.610047039998</v>
      </c>
      <c r="J157" s="20">
        <v>29907.8577</v>
      </c>
      <c r="K157" s="20">
        <v>599754.6</v>
      </c>
      <c r="L157" s="20">
        <v>461192.09525280003</v>
      </c>
      <c r="M157" s="20">
        <f t="shared" si="35"/>
        <v>272103.33619915199</v>
      </c>
      <c r="N157" s="20">
        <f t="shared" si="36"/>
        <v>189088.75905364804</v>
      </c>
      <c r="O157" s="20">
        <v>15612.811747199999</v>
      </c>
      <c r="P157" s="20">
        <v>122949.69299999998</v>
      </c>
      <c r="Q157" s="20">
        <f t="shared" si="37"/>
        <v>1454264.8199999998</v>
      </c>
      <c r="R157" s="20">
        <f t="shared" si="38"/>
        <v>1263549.8475057599</v>
      </c>
      <c r="S157" s="20">
        <f t="shared" si="39"/>
        <v>745494.41002839827</v>
      </c>
      <c r="T157" s="20">
        <f t="shared" si="40"/>
        <v>518055.43747736164</v>
      </c>
      <c r="U157" s="20">
        <f t="shared" si="33"/>
        <v>37857.421794239999</v>
      </c>
      <c r="V157" s="20">
        <f t="shared" si="34"/>
        <v>152857.55069999999</v>
      </c>
    </row>
    <row r="158" spans="1:22" s="3" customFormat="1" ht="15.75" hidden="1" x14ac:dyDescent="0.25">
      <c r="A158" s="18">
        <v>155</v>
      </c>
      <c r="B158" s="19" t="s">
        <v>201</v>
      </c>
      <c r="C158" s="4" t="s">
        <v>53</v>
      </c>
      <c r="D158" s="18" t="s">
        <v>33</v>
      </c>
      <c r="E158" s="20">
        <v>912784.28</v>
      </c>
      <c r="F158" s="20">
        <v>857075.22982304008</v>
      </c>
      <c r="G158" s="20">
        <f t="shared" si="41"/>
        <v>505674.3855955936</v>
      </c>
      <c r="H158" s="20">
        <f t="shared" si="42"/>
        <v>351400.84422744648</v>
      </c>
      <c r="I158" s="20">
        <v>23761.600376959999</v>
      </c>
      <c r="J158" s="20">
        <v>31947.449799999999</v>
      </c>
      <c r="K158" s="20">
        <v>0</v>
      </c>
      <c r="L158" s="20">
        <v>0</v>
      </c>
      <c r="M158" s="20">
        <f t="shared" si="35"/>
        <v>0</v>
      </c>
      <c r="N158" s="20">
        <f t="shared" si="36"/>
        <v>0</v>
      </c>
      <c r="O158" s="20">
        <v>0</v>
      </c>
      <c r="P158" s="20">
        <v>0</v>
      </c>
      <c r="Q158" s="20">
        <f t="shared" si="37"/>
        <v>912784.28</v>
      </c>
      <c r="R158" s="20">
        <f t="shared" si="38"/>
        <v>857075.22982304008</v>
      </c>
      <c r="S158" s="20">
        <f t="shared" si="39"/>
        <v>505674.3855955936</v>
      </c>
      <c r="T158" s="20">
        <f t="shared" si="40"/>
        <v>351400.84422744648</v>
      </c>
      <c r="U158" s="20">
        <f t="shared" si="33"/>
        <v>23761.600376959999</v>
      </c>
      <c r="V158" s="20">
        <f t="shared" si="34"/>
        <v>31947.449799999999</v>
      </c>
    </row>
    <row r="159" spans="1:22" s="3" customFormat="1" ht="30" hidden="1" x14ac:dyDescent="0.25">
      <c r="A159" s="18">
        <v>156</v>
      </c>
      <c r="B159" s="19" t="s">
        <v>202</v>
      </c>
      <c r="C159" s="4" t="s">
        <v>53</v>
      </c>
      <c r="D159" s="18" t="s">
        <v>54</v>
      </c>
      <c r="E159" s="20">
        <v>1160541.8</v>
      </c>
      <c r="F159" s="20">
        <v>1089711.6128624</v>
      </c>
      <c r="G159" s="20">
        <f t="shared" si="41"/>
        <v>642929.85158881592</v>
      </c>
      <c r="H159" s="20">
        <f t="shared" si="42"/>
        <v>446781.7612735841</v>
      </c>
      <c r="I159" s="20">
        <v>30211.224137600002</v>
      </c>
      <c r="J159" s="20">
        <v>40618.963000000003</v>
      </c>
      <c r="K159" s="20">
        <v>971863.34</v>
      </c>
      <c r="L159" s="20">
        <v>747331.80883311993</v>
      </c>
      <c r="M159" s="20">
        <f t="shared" si="35"/>
        <v>440925.76721154072</v>
      </c>
      <c r="N159" s="20">
        <f t="shared" si="36"/>
        <v>306406.04162157921</v>
      </c>
      <c r="O159" s="20">
        <v>25299.546466879998</v>
      </c>
      <c r="P159" s="20">
        <v>199231.9847</v>
      </c>
      <c r="Q159" s="20">
        <f t="shared" si="37"/>
        <v>2132405.14</v>
      </c>
      <c r="R159" s="20">
        <f t="shared" si="38"/>
        <v>1837043.4216955199</v>
      </c>
      <c r="S159" s="20">
        <f t="shared" si="39"/>
        <v>1083855.6188003568</v>
      </c>
      <c r="T159" s="20">
        <f t="shared" si="40"/>
        <v>753187.80289516319</v>
      </c>
      <c r="U159" s="20">
        <f t="shared" si="33"/>
        <v>55510.77060448</v>
      </c>
      <c r="V159" s="20">
        <f t="shared" si="34"/>
        <v>239850.94770000002</v>
      </c>
    </row>
    <row r="160" spans="1:22" s="3" customFormat="1" ht="45" hidden="1" x14ac:dyDescent="0.25">
      <c r="A160" s="18">
        <v>157</v>
      </c>
      <c r="B160" s="19" t="s">
        <v>203</v>
      </c>
      <c r="C160" s="4" t="s">
        <v>53</v>
      </c>
      <c r="D160" s="18" t="s">
        <v>54</v>
      </c>
      <c r="E160" s="20">
        <v>747271.58</v>
      </c>
      <c r="F160" s="20">
        <v>705400.45882943994</v>
      </c>
      <c r="G160" s="20">
        <f t="shared" si="41"/>
        <v>416186.27070936956</v>
      </c>
      <c r="H160" s="20">
        <f t="shared" si="42"/>
        <v>289214.18812007038</v>
      </c>
      <c r="I160" s="20">
        <v>19452.973770559998</v>
      </c>
      <c r="J160" s="20">
        <v>22418.147399999998</v>
      </c>
      <c r="K160" s="20">
        <v>76257.5</v>
      </c>
      <c r="L160" s="20">
        <v>58639.577259999998</v>
      </c>
      <c r="M160" s="20">
        <f t="shared" si="35"/>
        <v>34597.350583399995</v>
      </c>
      <c r="N160" s="20">
        <f t="shared" si="36"/>
        <v>24042.226676600003</v>
      </c>
      <c r="O160" s="20">
        <v>1985.1352400000001</v>
      </c>
      <c r="P160" s="20">
        <v>15632.7875</v>
      </c>
      <c r="Q160" s="20">
        <f t="shared" si="37"/>
        <v>823529.08</v>
      </c>
      <c r="R160" s="20">
        <f t="shared" si="38"/>
        <v>764040.03608943999</v>
      </c>
      <c r="S160" s="20">
        <f t="shared" si="39"/>
        <v>450783.62129276956</v>
      </c>
      <c r="T160" s="20">
        <f t="shared" si="40"/>
        <v>313256.41479667043</v>
      </c>
      <c r="U160" s="20">
        <f t="shared" si="33"/>
        <v>21438.109010559998</v>
      </c>
      <c r="V160" s="20">
        <f t="shared" si="34"/>
        <v>38050.9349</v>
      </c>
    </row>
    <row r="161" spans="1:22" s="3" customFormat="1" ht="45" hidden="1" x14ac:dyDescent="0.25">
      <c r="A161" s="18">
        <v>158</v>
      </c>
      <c r="B161" s="19" t="s">
        <v>204</v>
      </c>
      <c r="C161" s="4" t="s">
        <v>23</v>
      </c>
      <c r="D161" s="18" t="s">
        <v>33</v>
      </c>
      <c r="E161" s="21">
        <v>1170254.29</v>
      </c>
      <c r="F161" s="22">
        <f>E161-I161-J161</f>
        <v>1094483.0567995713</v>
      </c>
      <c r="G161" s="20">
        <f t="shared" si="41"/>
        <v>645745.003511747</v>
      </c>
      <c r="H161" s="20">
        <f t="shared" si="42"/>
        <v>448738.05328782427</v>
      </c>
      <c r="I161" s="22">
        <f>E161*2.97476653987986%</f>
        <v>34812.333050428628</v>
      </c>
      <c r="J161" s="22">
        <f>E161*3.5%</f>
        <v>40958.900150000009</v>
      </c>
      <c r="K161" s="20">
        <v>0</v>
      </c>
      <c r="L161" s="20">
        <v>0</v>
      </c>
      <c r="M161" s="20">
        <f t="shared" si="35"/>
        <v>0</v>
      </c>
      <c r="N161" s="20">
        <f t="shared" si="36"/>
        <v>0</v>
      </c>
      <c r="O161" s="20">
        <v>0</v>
      </c>
      <c r="P161" s="20">
        <v>0</v>
      </c>
      <c r="Q161" s="20">
        <f t="shared" si="37"/>
        <v>1170254.29</v>
      </c>
      <c r="R161" s="20">
        <f t="shared" si="38"/>
        <v>1094483.0567995713</v>
      </c>
      <c r="S161" s="20">
        <f t="shared" si="39"/>
        <v>645745.003511747</v>
      </c>
      <c r="T161" s="20">
        <f t="shared" si="40"/>
        <v>448738.05328782427</v>
      </c>
      <c r="U161" s="20">
        <f t="shared" si="33"/>
        <v>34812.333050428628</v>
      </c>
      <c r="V161" s="20">
        <f t="shared" si="34"/>
        <v>40958.900150000009</v>
      </c>
    </row>
    <row r="162" spans="1:22" s="3" customFormat="1" ht="15.75" hidden="1" x14ac:dyDescent="0.25">
      <c r="A162" s="18">
        <v>159</v>
      </c>
      <c r="B162" s="19" t="s">
        <v>205</v>
      </c>
      <c r="C162" s="4" t="s">
        <v>15</v>
      </c>
      <c r="D162" s="18" t="s">
        <v>206</v>
      </c>
      <c r="E162" s="20">
        <v>1820071.15</v>
      </c>
      <c r="F162" s="20">
        <v>1756932.038109401</v>
      </c>
      <c r="G162" s="20">
        <f t="shared" si="41"/>
        <v>1036589.9024845465</v>
      </c>
      <c r="H162" s="20">
        <f t="shared" si="42"/>
        <v>720342.13562485448</v>
      </c>
      <c r="I162" s="20">
        <v>26737.691890598981</v>
      </c>
      <c r="J162" s="20">
        <v>36401.42</v>
      </c>
      <c r="K162" s="20">
        <v>0</v>
      </c>
      <c r="L162" s="20">
        <v>0</v>
      </c>
      <c r="M162" s="20">
        <f t="shared" si="35"/>
        <v>0</v>
      </c>
      <c r="N162" s="20">
        <f t="shared" si="36"/>
        <v>0</v>
      </c>
      <c r="O162" s="20">
        <v>0</v>
      </c>
      <c r="P162" s="20">
        <v>0</v>
      </c>
      <c r="Q162" s="20">
        <f t="shared" si="37"/>
        <v>1820071.15</v>
      </c>
      <c r="R162" s="20">
        <f t="shared" si="38"/>
        <v>1756932.038109401</v>
      </c>
      <c r="S162" s="20">
        <f t="shared" si="39"/>
        <v>1036589.9024845465</v>
      </c>
      <c r="T162" s="20">
        <f t="shared" si="40"/>
        <v>720342.13562485448</v>
      </c>
      <c r="U162" s="20">
        <f t="shared" si="33"/>
        <v>26737.691890598981</v>
      </c>
      <c r="V162" s="20">
        <f t="shared" si="34"/>
        <v>36401.42</v>
      </c>
    </row>
    <row r="163" spans="1:22" s="3" customFormat="1" ht="15.75" hidden="1" x14ac:dyDescent="0.25">
      <c r="A163" s="18">
        <v>160</v>
      </c>
      <c r="B163" s="19" t="s">
        <v>207</v>
      </c>
      <c r="C163" s="4" t="s">
        <v>15</v>
      </c>
      <c r="D163" s="18" t="s">
        <v>206</v>
      </c>
      <c r="E163" s="20">
        <v>4449075.45</v>
      </c>
      <c r="F163" s="20">
        <v>4294734.9619296007</v>
      </c>
      <c r="G163" s="20">
        <f t="shared" si="41"/>
        <v>2533893.6275384645</v>
      </c>
      <c r="H163" s="20">
        <f t="shared" si="42"/>
        <v>1760841.3343911362</v>
      </c>
      <c r="I163" s="20">
        <v>65358.988070399348</v>
      </c>
      <c r="J163" s="20">
        <v>88981.5</v>
      </c>
      <c r="K163" s="20">
        <v>0</v>
      </c>
      <c r="L163" s="20">
        <v>0</v>
      </c>
      <c r="M163" s="20">
        <f t="shared" si="35"/>
        <v>0</v>
      </c>
      <c r="N163" s="20">
        <f t="shared" si="36"/>
        <v>0</v>
      </c>
      <c r="O163" s="20">
        <v>0</v>
      </c>
      <c r="P163" s="20">
        <v>0</v>
      </c>
      <c r="Q163" s="20">
        <f t="shared" si="37"/>
        <v>4449075.45</v>
      </c>
      <c r="R163" s="20">
        <f t="shared" si="38"/>
        <v>4294734.9619296007</v>
      </c>
      <c r="S163" s="20">
        <f t="shared" si="39"/>
        <v>2533893.6275384645</v>
      </c>
      <c r="T163" s="20">
        <f t="shared" si="40"/>
        <v>1760841.3343911362</v>
      </c>
      <c r="U163" s="20">
        <f t="shared" ref="U163:U195" si="45">I163+O163</f>
        <v>65358.988070399348</v>
      </c>
      <c r="V163" s="20">
        <f t="shared" ref="V163:V194" si="46">J163+P163</f>
        <v>88981.5</v>
      </c>
    </row>
    <row r="164" spans="1:22" s="3" customFormat="1" ht="30" hidden="1" x14ac:dyDescent="0.25">
      <c r="A164" s="18">
        <v>161</v>
      </c>
      <c r="B164" s="19" t="s">
        <v>208</v>
      </c>
      <c r="C164" s="4" t="s">
        <v>15</v>
      </c>
      <c r="D164" s="18" t="s">
        <v>33</v>
      </c>
      <c r="E164" s="20">
        <v>282760.31</v>
      </c>
      <c r="F164" s="20">
        <v>268709.81950600381</v>
      </c>
      <c r="G164" s="20">
        <f t="shared" si="41"/>
        <v>158538.79350854224</v>
      </c>
      <c r="H164" s="20">
        <f t="shared" si="42"/>
        <v>110171.02599746158</v>
      </c>
      <c r="I164" s="20">
        <v>4153.880493996212</v>
      </c>
      <c r="J164" s="20">
        <v>9896.61</v>
      </c>
      <c r="K164" s="20">
        <v>119559.85</v>
      </c>
      <c r="L164" s="20">
        <v>93293.690184257779</v>
      </c>
      <c r="M164" s="20">
        <f t="shared" si="35"/>
        <v>55043.27720871209</v>
      </c>
      <c r="N164" s="20">
        <f t="shared" si="36"/>
        <v>38250.412975545689</v>
      </c>
      <c r="O164" s="20">
        <v>1756.3898157422202</v>
      </c>
      <c r="P164" s="20">
        <v>24509.77</v>
      </c>
      <c r="Q164" s="20">
        <f t="shared" si="37"/>
        <v>402320.16000000003</v>
      </c>
      <c r="R164" s="20">
        <f t="shared" si="38"/>
        <v>362003.50969026156</v>
      </c>
      <c r="S164" s="20">
        <f t="shared" si="39"/>
        <v>213582.0707172543</v>
      </c>
      <c r="T164" s="20">
        <f t="shared" si="40"/>
        <v>148421.43897300726</v>
      </c>
      <c r="U164" s="20">
        <f t="shared" si="45"/>
        <v>5910.2703097384319</v>
      </c>
      <c r="V164" s="20">
        <f t="shared" si="46"/>
        <v>34406.380000000005</v>
      </c>
    </row>
    <row r="165" spans="1:22" s="3" customFormat="1" ht="30" hidden="1" x14ac:dyDescent="0.25">
      <c r="A165" s="18">
        <v>162</v>
      </c>
      <c r="B165" s="19" t="s">
        <v>209</v>
      </c>
      <c r="C165" s="4" t="s">
        <v>15</v>
      </c>
      <c r="D165" s="18" t="s">
        <v>33</v>
      </c>
      <c r="E165" s="20">
        <v>189081.24</v>
      </c>
      <c r="F165" s="20">
        <v>179685.70862380715</v>
      </c>
      <c r="G165" s="20">
        <f t="shared" si="41"/>
        <v>106014.56808804622</v>
      </c>
      <c r="H165" s="20">
        <f t="shared" si="42"/>
        <v>73671.140535760933</v>
      </c>
      <c r="I165" s="20">
        <v>2777.6913761928481</v>
      </c>
      <c r="J165" s="20">
        <v>6617.84</v>
      </c>
      <c r="K165" s="20">
        <v>131222.20000000001</v>
      </c>
      <c r="L165" s="20">
        <v>102393.93483743256</v>
      </c>
      <c r="M165" s="20">
        <f t="shared" si="35"/>
        <v>60412.421554085209</v>
      </c>
      <c r="N165" s="20">
        <f t="shared" si="36"/>
        <v>41981.513283347354</v>
      </c>
      <c r="O165" s="20">
        <v>1927.7151625674403</v>
      </c>
      <c r="P165" s="20">
        <v>26900.55</v>
      </c>
      <c r="Q165" s="20">
        <f t="shared" si="37"/>
        <v>320303.44</v>
      </c>
      <c r="R165" s="20">
        <f t="shared" si="38"/>
        <v>282079.6434612397</v>
      </c>
      <c r="S165" s="20">
        <f t="shared" si="39"/>
        <v>166426.9896421314</v>
      </c>
      <c r="T165" s="20">
        <f t="shared" si="40"/>
        <v>115652.65381910829</v>
      </c>
      <c r="U165" s="20">
        <f t="shared" si="45"/>
        <v>4705.4065387602886</v>
      </c>
      <c r="V165" s="20">
        <f t="shared" si="46"/>
        <v>33518.39</v>
      </c>
    </row>
    <row r="166" spans="1:22" s="3" customFormat="1" ht="15.75" hidden="1" x14ac:dyDescent="0.25">
      <c r="A166" s="18">
        <v>163</v>
      </c>
      <c r="B166" s="8" t="s">
        <v>210</v>
      </c>
      <c r="C166" s="4" t="s">
        <v>15</v>
      </c>
      <c r="D166" s="18" t="s">
        <v>33</v>
      </c>
      <c r="E166" s="20">
        <v>1748414.14</v>
      </c>
      <c r="F166" s="20">
        <v>1661534.632921142</v>
      </c>
      <c r="G166" s="20">
        <f t="shared" si="41"/>
        <v>980305.43342347373</v>
      </c>
      <c r="H166" s="20">
        <f t="shared" si="42"/>
        <v>681229.19949766831</v>
      </c>
      <c r="I166" s="20">
        <v>25685.017078857927</v>
      </c>
      <c r="J166" s="20">
        <v>61194.49</v>
      </c>
      <c r="K166" s="20">
        <v>5398299.1200000001</v>
      </c>
      <c r="L166" s="20">
        <v>4212344.2746384488</v>
      </c>
      <c r="M166" s="20">
        <f t="shared" si="35"/>
        <v>2485283.1220366848</v>
      </c>
      <c r="N166" s="20">
        <f t="shared" si="36"/>
        <v>1727061.1526017641</v>
      </c>
      <c r="O166" s="20">
        <v>79303.525361550623</v>
      </c>
      <c r="P166" s="20">
        <v>1106651.32</v>
      </c>
      <c r="Q166" s="20">
        <f t="shared" si="37"/>
        <v>7146713.2599999998</v>
      </c>
      <c r="R166" s="20">
        <f t="shared" si="38"/>
        <v>5873878.9075595904</v>
      </c>
      <c r="S166" s="20">
        <f t="shared" si="39"/>
        <v>3465588.5554601583</v>
      </c>
      <c r="T166" s="20">
        <f t="shared" si="40"/>
        <v>2408290.3520994321</v>
      </c>
      <c r="U166" s="20">
        <f t="shared" si="45"/>
        <v>104988.54244040855</v>
      </c>
      <c r="V166" s="20">
        <f t="shared" si="46"/>
        <v>1167845.81</v>
      </c>
    </row>
    <row r="167" spans="1:22" s="3" customFormat="1" ht="15.75" hidden="1" x14ac:dyDescent="0.25">
      <c r="A167" s="18">
        <v>164</v>
      </c>
      <c r="B167" s="8" t="s">
        <v>211</v>
      </c>
      <c r="C167" s="4" t="s">
        <v>15</v>
      </c>
      <c r="D167" s="18" t="s">
        <v>33</v>
      </c>
      <c r="E167" s="20">
        <v>1148020.94</v>
      </c>
      <c r="F167" s="20">
        <v>1090975.2483320588</v>
      </c>
      <c r="G167" s="20">
        <f t="shared" si="41"/>
        <v>643675.39651591459</v>
      </c>
      <c r="H167" s="20">
        <f t="shared" si="42"/>
        <v>447299.85181614419</v>
      </c>
      <c r="I167" s="20">
        <v>16864.961667941287</v>
      </c>
      <c r="J167" s="20">
        <v>40180.730000000003</v>
      </c>
      <c r="K167" s="20">
        <v>0</v>
      </c>
      <c r="L167" s="20">
        <v>0</v>
      </c>
      <c r="M167" s="20">
        <f t="shared" si="35"/>
        <v>0</v>
      </c>
      <c r="N167" s="20">
        <f t="shared" si="36"/>
        <v>0</v>
      </c>
      <c r="O167" s="20">
        <v>0</v>
      </c>
      <c r="P167" s="20">
        <v>0</v>
      </c>
      <c r="Q167" s="20">
        <f t="shared" si="37"/>
        <v>1148020.94</v>
      </c>
      <c r="R167" s="20">
        <f t="shared" si="38"/>
        <v>1090975.2483320588</v>
      </c>
      <c r="S167" s="20">
        <f t="shared" si="39"/>
        <v>643675.39651591459</v>
      </c>
      <c r="T167" s="20">
        <f t="shared" si="40"/>
        <v>447299.85181614419</v>
      </c>
      <c r="U167" s="20">
        <f t="shared" si="45"/>
        <v>16864.961667941287</v>
      </c>
      <c r="V167" s="20">
        <f t="shared" si="46"/>
        <v>40180.730000000003</v>
      </c>
    </row>
    <row r="168" spans="1:22" s="3" customFormat="1" ht="15.75" hidden="1" x14ac:dyDescent="0.25">
      <c r="A168" s="18">
        <v>165</v>
      </c>
      <c r="B168" s="8" t="s">
        <v>212</v>
      </c>
      <c r="C168" s="4" t="s">
        <v>15</v>
      </c>
      <c r="D168" s="18" t="s">
        <v>33</v>
      </c>
      <c r="E168" s="20">
        <v>1356298.86</v>
      </c>
      <c r="F168" s="20">
        <v>1288903.7387963706</v>
      </c>
      <c r="G168" s="20">
        <f t="shared" si="41"/>
        <v>760453.20588985854</v>
      </c>
      <c r="H168" s="20">
        <f t="shared" si="42"/>
        <v>528450.53290651203</v>
      </c>
      <c r="I168" s="20">
        <v>19924.661203629676</v>
      </c>
      <c r="J168" s="20">
        <v>47470.46</v>
      </c>
      <c r="K168" s="20">
        <v>245730.27</v>
      </c>
      <c r="L168" s="20">
        <v>191745.66801997839</v>
      </c>
      <c r="M168" s="20">
        <f t="shared" si="35"/>
        <v>113129.94413178724</v>
      </c>
      <c r="N168" s="20">
        <f t="shared" si="36"/>
        <v>78615.723888191147</v>
      </c>
      <c r="O168" s="20">
        <v>3609.891980021604</v>
      </c>
      <c r="P168" s="20">
        <v>50374.71</v>
      </c>
      <c r="Q168" s="20">
        <f t="shared" si="37"/>
        <v>1602029.1300000001</v>
      </c>
      <c r="R168" s="20">
        <f t="shared" si="38"/>
        <v>1480649.4068163489</v>
      </c>
      <c r="S168" s="20">
        <f t="shared" si="39"/>
        <v>873583.15002164582</v>
      </c>
      <c r="T168" s="20">
        <f t="shared" si="40"/>
        <v>607066.25679470308</v>
      </c>
      <c r="U168" s="20">
        <f t="shared" si="45"/>
        <v>23534.553183651278</v>
      </c>
      <c r="V168" s="20">
        <f t="shared" si="46"/>
        <v>97845.17</v>
      </c>
    </row>
    <row r="169" spans="1:22" s="3" customFormat="1" ht="30" hidden="1" x14ac:dyDescent="0.25">
      <c r="A169" s="18">
        <v>166</v>
      </c>
      <c r="B169" s="19" t="s">
        <v>213</v>
      </c>
      <c r="C169" s="4" t="s">
        <v>15</v>
      </c>
      <c r="D169" s="18" t="s">
        <v>33</v>
      </c>
      <c r="E169" s="20">
        <v>785830.36</v>
      </c>
      <c r="F169" s="20">
        <v>746782.08644331642</v>
      </c>
      <c r="G169" s="20">
        <f t="shared" si="41"/>
        <v>440601.43100155669</v>
      </c>
      <c r="H169" s="20">
        <f t="shared" si="42"/>
        <v>306180.65544175974</v>
      </c>
      <c r="I169" s="20">
        <v>11544.213556683473</v>
      </c>
      <c r="J169" s="20">
        <v>27504.06</v>
      </c>
      <c r="K169" s="20">
        <v>0</v>
      </c>
      <c r="L169" s="20">
        <v>0</v>
      </c>
      <c r="M169" s="20">
        <f t="shared" si="35"/>
        <v>0</v>
      </c>
      <c r="N169" s="20">
        <f t="shared" si="36"/>
        <v>0</v>
      </c>
      <c r="O169" s="20">
        <v>0</v>
      </c>
      <c r="P169" s="20">
        <v>0</v>
      </c>
      <c r="Q169" s="20">
        <f t="shared" si="37"/>
        <v>785830.36</v>
      </c>
      <c r="R169" s="20">
        <f t="shared" si="38"/>
        <v>746782.08644331642</v>
      </c>
      <c r="S169" s="20">
        <f t="shared" si="39"/>
        <v>440601.43100155669</v>
      </c>
      <c r="T169" s="20">
        <f t="shared" si="40"/>
        <v>306180.65544175974</v>
      </c>
      <c r="U169" s="20">
        <f t="shared" si="45"/>
        <v>11544.213556683473</v>
      </c>
      <c r="V169" s="20">
        <f t="shared" si="46"/>
        <v>27504.06</v>
      </c>
    </row>
    <row r="170" spans="1:22" s="3" customFormat="1" ht="15.75" hidden="1" x14ac:dyDescent="0.25">
      <c r="A170" s="18">
        <v>167</v>
      </c>
      <c r="B170" s="19" t="s">
        <v>214</v>
      </c>
      <c r="C170" s="4" t="s">
        <v>15</v>
      </c>
      <c r="D170" s="18" t="s">
        <v>33</v>
      </c>
      <c r="E170" s="20">
        <v>188474.9</v>
      </c>
      <c r="F170" s="20">
        <v>179109.49604047652</v>
      </c>
      <c r="G170" s="20">
        <f t="shared" si="41"/>
        <v>105674.60266388115</v>
      </c>
      <c r="H170" s="20">
        <f t="shared" si="42"/>
        <v>73434.89337659537</v>
      </c>
      <c r="I170" s="20">
        <v>2768.78395952348</v>
      </c>
      <c r="J170" s="20">
        <v>6596.62</v>
      </c>
      <c r="K170" s="20">
        <v>0</v>
      </c>
      <c r="L170" s="20">
        <v>0</v>
      </c>
      <c r="M170" s="20">
        <f t="shared" si="35"/>
        <v>0</v>
      </c>
      <c r="N170" s="20">
        <f t="shared" si="36"/>
        <v>0</v>
      </c>
      <c r="O170" s="20">
        <v>0</v>
      </c>
      <c r="P170" s="20">
        <v>0</v>
      </c>
      <c r="Q170" s="20">
        <f t="shared" si="37"/>
        <v>188474.9</v>
      </c>
      <c r="R170" s="20">
        <f t="shared" si="38"/>
        <v>179109.49604047652</v>
      </c>
      <c r="S170" s="20">
        <f t="shared" si="39"/>
        <v>105674.60266388115</v>
      </c>
      <c r="T170" s="20">
        <f t="shared" si="40"/>
        <v>73434.89337659537</v>
      </c>
      <c r="U170" s="20">
        <f t="shared" si="45"/>
        <v>2768.78395952348</v>
      </c>
      <c r="V170" s="20">
        <f t="shared" si="46"/>
        <v>6596.62</v>
      </c>
    </row>
    <row r="171" spans="1:22" s="3" customFormat="1" ht="30" hidden="1" x14ac:dyDescent="0.25">
      <c r="A171" s="18">
        <v>168</v>
      </c>
      <c r="B171" s="19" t="s">
        <v>215</v>
      </c>
      <c r="C171" s="4" t="s">
        <v>15</v>
      </c>
      <c r="D171" s="18" t="s">
        <v>33</v>
      </c>
      <c r="E171" s="20">
        <v>1385300.71</v>
      </c>
      <c r="F171" s="20">
        <v>1316464.4781282097</v>
      </c>
      <c r="G171" s="20">
        <f t="shared" si="41"/>
        <v>776714.0420956437</v>
      </c>
      <c r="H171" s="20">
        <f t="shared" si="42"/>
        <v>539750.43603256601</v>
      </c>
      <c r="I171" s="20">
        <v>20350.711871790292</v>
      </c>
      <c r="J171" s="20">
        <v>48485.52</v>
      </c>
      <c r="K171" s="20">
        <v>0</v>
      </c>
      <c r="L171" s="20">
        <v>0</v>
      </c>
      <c r="M171" s="20">
        <f t="shared" si="35"/>
        <v>0</v>
      </c>
      <c r="N171" s="20">
        <f t="shared" si="36"/>
        <v>0</v>
      </c>
      <c r="O171" s="20">
        <v>0</v>
      </c>
      <c r="P171" s="20">
        <v>0</v>
      </c>
      <c r="Q171" s="20">
        <f t="shared" si="37"/>
        <v>1385300.71</v>
      </c>
      <c r="R171" s="20">
        <f t="shared" si="38"/>
        <v>1316464.4781282097</v>
      </c>
      <c r="S171" s="20">
        <f t="shared" si="39"/>
        <v>776714.0420956437</v>
      </c>
      <c r="T171" s="20">
        <f t="shared" si="40"/>
        <v>539750.43603256601</v>
      </c>
      <c r="U171" s="20">
        <f t="shared" si="45"/>
        <v>20350.711871790292</v>
      </c>
      <c r="V171" s="20">
        <f t="shared" si="46"/>
        <v>48485.52</v>
      </c>
    </row>
    <row r="172" spans="1:22" s="3" customFormat="1" ht="30" hidden="1" x14ac:dyDescent="0.25">
      <c r="A172" s="18">
        <v>169</v>
      </c>
      <c r="B172" s="19" t="s">
        <v>216</v>
      </c>
      <c r="C172" s="4" t="s">
        <v>15</v>
      </c>
      <c r="D172" s="18" t="s">
        <v>33</v>
      </c>
      <c r="E172" s="20">
        <v>602824.25</v>
      </c>
      <c r="F172" s="20">
        <v>572869.63133365894</v>
      </c>
      <c r="G172" s="20">
        <f t="shared" si="41"/>
        <v>337993.08248685877</v>
      </c>
      <c r="H172" s="20">
        <f t="shared" si="42"/>
        <v>234876.54884680017</v>
      </c>
      <c r="I172" s="20">
        <v>8855.7686663411005</v>
      </c>
      <c r="J172" s="20">
        <v>21098.85</v>
      </c>
      <c r="K172" s="20">
        <v>0</v>
      </c>
      <c r="L172" s="20">
        <v>0</v>
      </c>
      <c r="M172" s="20">
        <f t="shared" si="35"/>
        <v>0</v>
      </c>
      <c r="N172" s="20">
        <f t="shared" si="36"/>
        <v>0</v>
      </c>
      <c r="O172" s="20">
        <v>0</v>
      </c>
      <c r="P172" s="20">
        <v>0</v>
      </c>
      <c r="Q172" s="20">
        <f t="shared" si="37"/>
        <v>602824.25</v>
      </c>
      <c r="R172" s="20">
        <f t="shared" si="38"/>
        <v>572869.63133365894</v>
      </c>
      <c r="S172" s="20">
        <f t="shared" si="39"/>
        <v>337993.08248685877</v>
      </c>
      <c r="T172" s="20">
        <f t="shared" si="40"/>
        <v>234876.54884680017</v>
      </c>
      <c r="U172" s="20">
        <f t="shared" si="45"/>
        <v>8855.7686663411005</v>
      </c>
      <c r="V172" s="20">
        <f t="shared" si="46"/>
        <v>21098.85</v>
      </c>
    </row>
    <row r="173" spans="1:22" s="3" customFormat="1" ht="30" hidden="1" x14ac:dyDescent="0.25">
      <c r="A173" s="18">
        <v>170</v>
      </c>
      <c r="B173" s="19" t="s">
        <v>217</v>
      </c>
      <c r="C173" s="4" t="s">
        <v>15</v>
      </c>
      <c r="D173" s="18" t="s">
        <v>112</v>
      </c>
      <c r="E173" s="20">
        <v>2377055.36</v>
      </c>
      <c r="F173" s="20">
        <v>2294594.2009554463</v>
      </c>
      <c r="G173" s="20">
        <f t="shared" si="41"/>
        <v>1353810.5785637132</v>
      </c>
      <c r="H173" s="20">
        <f t="shared" si="42"/>
        <v>940783.62239173311</v>
      </c>
      <c r="I173" s="20">
        <v>34920.049044553474</v>
      </c>
      <c r="J173" s="20">
        <v>47541.11</v>
      </c>
      <c r="K173" s="20">
        <v>495192.13</v>
      </c>
      <c r="L173" s="20">
        <v>388879.09724692116</v>
      </c>
      <c r="M173" s="20">
        <f t="shared" si="35"/>
        <v>229438.66737568346</v>
      </c>
      <c r="N173" s="20">
        <f t="shared" si="36"/>
        <v>159440.42987123769</v>
      </c>
      <c r="O173" s="20">
        <v>7274.602753078876</v>
      </c>
      <c r="P173" s="20">
        <v>99038.43</v>
      </c>
      <c r="Q173" s="20">
        <f t="shared" si="37"/>
        <v>2872247.4899999998</v>
      </c>
      <c r="R173" s="20">
        <f t="shared" si="38"/>
        <v>2683473.2982023675</v>
      </c>
      <c r="S173" s="20">
        <f t="shared" si="39"/>
        <v>1583249.2459393968</v>
      </c>
      <c r="T173" s="20">
        <f t="shared" si="40"/>
        <v>1100224.0522629707</v>
      </c>
      <c r="U173" s="20">
        <f t="shared" si="45"/>
        <v>42194.651797632352</v>
      </c>
      <c r="V173" s="20">
        <f t="shared" si="46"/>
        <v>146579.53999999998</v>
      </c>
    </row>
    <row r="174" spans="1:22" s="3" customFormat="1" ht="30" hidden="1" x14ac:dyDescent="0.25">
      <c r="A174" s="18">
        <v>171</v>
      </c>
      <c r="B174" s="8" t="s">
        <v>218</v>
      </c>
      <c r="C174" s="4" t="s">
        <v>15</v>
      </c>
      <c r="D174" s="18" t="s">
        <v>112</v>
      </c>
      <c r="E174" s="20">
        <v>1248392.55</v>
      </c>
      <c r="F174" s="20">
        <v>1167951.9526882858</v>
      </c>
      <c r="G174" s="20">
        <f t="shared" si="41"/>
        <v>689091.65208608867</v>
      </c>
      <c r="H174" s="20">
        <f t="shared" si="42"/>
        <v>478860.30060219718</v>
      </c>
      <c r="I174" s="20">
        <v>18339.467311714263</v>
      </c>
      <c r="J174" s="20">
        <v>62101.13</v>
      </c>
      <c r="K174" s="20">
        <v>1399027.09</v>
      </c>
      <c r="L174" s="20">
        <v>1378474.7312204977</v>
      </c>
      <c r="M174" s="20">
        <f t="shared" si="35"/>
        <v>813300.09142009367</v>
      </c>
      <c r="N174" s="20">
        <f t="shared" si="36"/>
        <v>565174.63980040408</v>
      </c>
      <c r="O174" s="20">
        <v>20552.358779502269</v>
      </c>
      <c r="P174" s="20">
        <v>0</v>
      </c>
      <c r="Q174" s="20">
        <f t="shared" si="37"/>
        <v>2647419.64</v>
      </c>
      <c r="R174" s="20">
        <f t="shared" si="38"/>
        <v>2546426.6839087838</v>
      </c>
      <c r="S174" s="20">
        <f t="shared" si="39"/>
        <v>1502391.7435061825</v>
      </c>
      <c r="T174" s="20">
        <f t="shared" si="40"/>
        <v>1044034.9404026014</v>
      </c>
      <c r="U174" s="20">
        <f t="shared" si="45"/>
        <v>38891.826091216528</v>
      </c>
      <c r="V174" s="20">
        <f t="shared" si="46"/>
        <v>62101.13</v>
      </c>
    </row>
    <row r="175" spans="1:22" s="3" customFormat="1" ht="30" hidden="1" x14ac:dyDescent="0.25">
      <c r="A175" s="18">
        <v>172</v>
      </c>
      <c r="B175" s="19" t="s">
        <v>219</v>
      </c>
      <c r="C175" s="4" t="s">
        <v>15</v>
      </c>
      <c r="D175" s="18" t="s">
        <v>220</v>
      </c>
      <c r="E175" s="20">
        <v>4344711.47</v>
      </c>
      <c r="F175" s="20">
        <v>4193991.4073459241</v>
      </c>
      <c r="G175" s="20">
        <f t="shared" si="41"/>
        <v>2474454.9303340949</v>
      </c>
      <c r="H175" s="20">
        <f t="shared" si="42"/>
        <v>1719536.4770118291</v>
      </c>
      <c r="I175" s="20">
        <v>63825.832654075843</v>
      </c>
      <c r="J175" s="20">
        <v>86894.23</v>
      </c>
      <c r="K175" s="20">
        <v>0</v>
      </c>
      <c r="L175" s="20">
        <v>0</v>
      </c>
      <c r="M175" s="20">
        <f t="shared" si="35"/>
        <v>0</v>
      </c>
      <c r="N175" s="20">
        <f t="shared" si="36"/>
        <v>0</v>
      </c>
      <c r="O175" s="20">
        <v>0</v>
      </c>
      <c r="P175" s="20">
        <v>0</v>
      </c>
      <c r="Q175" s="20">
        <f t="shared" si="37"/>
        <v>4344711.47</v>
      </c>
      <c r="R175" s="20">
        <f t="shared" si="38"/>
        <v>4193991.4073459241</v>
      </c>
      <c r="S175" s="20">
        <f t="shared" si="39"/>
        <v>2474454.9303340949</v>
      </c>
      <c r="T175" s="20">
        <f t="shared" si="40"/>
        <v>1719536.4770118291</v>
      </c>
      <c r="U175" s="20">
        <f t="shared" si="45"/>
        <v>63825.832654075843</v>
      </c>
      <c r="V175" s="20">
        <f t="shared" si="46"/>
        <v>86894.23</v>
      </c>
    </row>
    <row r="176" spans="1:22" s="3" customFormat="1" ht="15.75" hidden="1" x14ac:dyDescent="0.25">
      <c r="A176" s="18">
        <v>173</v>
      </c>
      <c r="B176" s="19" t="s">
        <v>221</v>
      </c>
      <c r="C176" s="4" t="s">
        <v>15</v>
      </c>
      <c r="D176" s="18" t="s">
        <v>222</v>
      </c>
      <c r="E176" s="20">
        <v>2650621.87</v>
      </c>
      <c r="F176" s="20">
        <v>2558670.5616604062</v>
      </c>
      <c r="G176" s="20">
        <f t="shared" si="41"/>
        <v>1509615.6313796395</v>
      </c>
      <c r="H176" s="20">
        <f t="shared" si="42"/>
        <v>1049054.9302807667</v>
      </c>
      <c r="I176" s="20">
        <v>38938.86833959393</v>
      </c>
      <c r="J176" s="20">
        <v>53012.44</v>
      </c>
      <c r="K176" s="20">
        <v>93941.52</v>
      </c>
      <c r="L176" s="20">
        <v>73773.175369604898</v>
      </c>
      <c r="M176" s="20">
        <f t="shared" si="35"/>
        <v>43526.173468066889</v>
      </c>
      <c r="N176" s="20">
        <f t="shared" si="36"/>
        <v>30247.001901538009</v>
      </c>
      <c r="O176" s="20">
        <v>1380.0446303951042</v>
      </c>
      <c r="P176" s="20">
        <v>18788.3</v>
      </c>
      <c r="Q176" s="20">
        <f t="shared" si="37"/>
        <v>2744563.39</v>
      </c>
      <c r="R176" s="20">
        <f t="shared" si="38"/>
        <v>2632443.7370300111</v>
      </c>
      <c r="S176" s="20">
        <f t="shared" si="39"/>
        <v>1553141.8048477066</v>
      </c>
      <c r="T176" s="20">
        <f t="shared" si="40"/>
        <v>1079301.9321823046</v>
      </c>
      <c r="U176" s="20">
        <f t="shared" si="45"/>
        <v>40318.912969989033</v>
      </c>
      <c r="V176" s="20">
        <f t="shared" si="46"/>
        <v>71800.740000000005</v>
      </c>
    </row>
    <row r="177" spans="1:22" s="3" customFormat="1" ht="30" hidden="1" x14ac:dyDescent="0.25">
      <c r="A177" s="18">
        <v>174</v>
      </c>
      <c r="B177" s="8" t="s">
        <v>223</v>
      </c>
      <c r="C177" s="4" t="s">
        <v>15</v>
      </c>
      <c r="D177" s="18" t="s">
        <v>224</v>
      </c>
      <c r="E177" s="20">
        <v>2007804.17</v>
      </c>
      <c r="F177" s="20">
        <v>1918074.4627122001</v>
      </c>
      <c r="G177" s="20">
        <f t="shared" si="41"/>
        <v>1131663.9330001981</v>
      </c>
      <c r="H177" s="20">
        <f t="shared" si="42"/>
        <v>786410.52971200203</v>
      </c>
      <c r="I177" s="20">
        <v>29495.577287799886</v>
      </c>
      <c r="J177" s="20">
        <v>60234.13</v>
      </c>
      <c r="K177" s="20">
        <v>0</v>
      </c>
      <c r="L177" s="20">
        <v>0</v>
      </c>
      <c r="M177" s="20">
        <f t="shared" si="35"/>
        <v>0</v>
      </c>
      <c r="N177" s="20">
        <f t="shared" si="36"/>
        <v>0</v>
      </c>
      <c r="O177" s="20">
        <v>0</v>
      </c>
      <c r="P177" s="20">
        <v>0</v>
      </c>
      <c r="Q177" s="20">
        <f t="shared" si="37"/>
        <v>2007804.17</v>
      </c>
      <c r="R177" s="20">
        <f t="shared" si="38"/>
        <v>1918074.4627122001</v>
      </c>
      <c r="S177" s="20">
        <f t="shared" si="39"/>
        <v>1131663.9330001981</v>
      </c>
      <c r="T177" s="20">
        <f t="shared" si="40"/>
        <v>786410.52971200203</v>
      </c>
      <c r="U177" s="20">
        <f t="shared" si="45"/>
        <v>29495.577287799886</v>
      </c>
      <c r="V177" s="20">
        <f t="shared" si="46"/>
        <v>60234.13</v>
      </c>
    </row>
    <row r="178" spans="1:22" s="3" customFormat="1" ht="30" x14ac:dyDescent="0.25">
      <c r="A178" s="18">
        <v>175</v>
      </c>
      <c r="B178" s="19" t="s">
        <v>225</v>
      </c>
      <c r="C178" s="4" t="s">
        <v>12</v>
      </c>
      <c r="D178" s="18" t="s">
        <v>30</v>
      </c>
      <c r="E178" s="20">
        <v>354148.18</v>
      </c>
      <c r="F178" s="20">
        <v>292638.11</v>
      </c>
      <c r="G178" s="20">
        <f t="shared" si="41"/>
        <v>172656.48489999998</v>
      </c>
      <c r="H178" s="20">
        <f t="shared" si="42"/>
        <v>119981.6251</v>
      </c>
      <c r="I178" s="20">
        <v>49114.879999999997</v>
      </c>
      <c r="J178" s="20">
        <v>12395.19</v>
      </c>
      <c r="K178" s="20">
        <v>0</v>
      </c>
      <c r="L178" s="20">
        <v>0</v>
      </c>
      <c r="M178" s="20">
        <f t="shared" si="35"/>
        <v>0</v>
      </c>
      <c r="N178" s="20">
        <f t="shared" si="36"/>
        <v>0</v>
      </c>
      <c r="O178" s="20">
        <v>0</v>
      </c>
      <c r="P178" s="20">
        <v>0</v>
      </c>
      <c r="Q178" s="20">
        <f t="shared" si="37"/>
        <v>354148.18</v>
      </c>
      <c r="R178" s="20">
        <f t="shared" si="38"/>
        <v>292638.11</v>
      </c>
      <c r="S178" s="20">
        <f t="shared" si="39"/>
        <v>172656.48489999998</v>
      </c>
      <c r="T178" s="20">
        <f t="shared" si="40"/>
        <v>119981.6251</v>
      </c>
      <c r="U178" s="20">
        <f t="shared" si="45"/>
        <v>49114.879999999997</v>
      </c>
      <c r="V178" s="20">
        <f t="shared" si="46"/>
        <v>12395.19</v>
      </c>
    </row>
    <row r="179" spans="1:22" s="3" customFormat="1" ht="30" x14ac:dyDescent="0.25">
      <c r="A179" s="18">
        <v>176</v>
      </c>
      <c r="B179" s="19" t="s">
        <v>226</v>
      </c>
      <c r="C179" s="4" t="s">
        <v>12</v>
      </c>
      <c r="D179" s="18" t="s">
        <v>30</v>
      </c>
      <c r="E179" s="20">
        <v>693825.79</v>
      </c>
      <c r="F179" s="20">
        <v>573318.97</v>
      </c>
      <c r="G179" s="20">
        <f t="shared" si="41"/>
        <v>338258.19229999994</v>
      </c>
      <c r="H179" s="20">
        <f t="shared" si="42"/>
        <v>235060.77770000004</v>
      </c>
      <c r="I179" s="20">
        <v>96222.92</v>
      </c>
      <c r="J179" s="20">
        <v>24283.9</v>
      </c>
      <c r="K179" s="20">
        <v>0</v>
      </c>
      <c r="L179" s="20">
        <v>0</v>
      </c>
      <c r="M179" s="20">
        <f t="shared" si="35"/>
        <v>0</v>
      </c>
      <c r="N179" s="20">
        <f t="shared" si="36"/>
        <v>0</v>
      </c>
      <c r="O179" s="20">
        <v>0</v>
      </c>
      <c r="P179" s="20">
        <v>0</v>
      </c>
      <c r="Q179" s="20">
        <f t="shared" si="37"/>
        <v>693825.79</v>
      </c>
      <c r="R179" s="20">
        <f t="shared" si="38"/>
        <v>573318.97</v>
      </c>
      <c r="S179" s="20">
        <f t="shared" si="39"/>
        <v>338258.19229999994</v>
      </c>
      <c r="T179" s="20">
        <f t="shared" si="40"/>
        <v>235060.77770000004</v>
      </c>
      <c r="U179" s="20">
        <f t="shared" si="45"/>
        <v>96222.92</v>
      </c>
      <c r="V179" s="20">
        <f t="shared" si="46"/>
        <v>24283.9</v>
      </c>
    </row>
    <row r="180" spans="1:22" s="3" customFormat="1" ht="25.5" hidden="1" x14ac:dyDescent="0.25">
      <c r="A180" s="18">
        <v>177</v>
      </c>
      <c r="B180" s="19" t="s">
        <v>227</v>
      </c>
      <c r="C180" s="4" t="s">
        <v>18</v>
      </c>
      <c r="D180" s="18" t="s">
        <v>80</v>
      </c>
      <c r="E180" s="20">
        <v>1079916.1200000001</v>
      </c>
      <c r="F180" s="20">
        <v>999547.78394559538</v>
      </c>
      <c r="G180" s="20">
        <f t="shared" si="41"/>
        <v>589733.19252790126</v>
      </c>
      <c r="H180" s="20">
        <f t="shared" si="42"/>
        <v>409814.59141769412</v>
      </c>
      <c r="I180" s="20">
        <v>46890.936334404731</v>
      </c>
      <c r="J180" s="20">
        <v>33477.399720000001</v>
      </c>
      <c r="K180" s="20">
        <v>550229.4</v>
      </c>
      <c r="L180" s="20">
        <v>415741.83154416358</v>
      </c>
      <c r="M180" s="20">
        <f t="shared" si="35"/>
        <v>245287.68061105651</v>
      </c>
      <c r="N180" s="20">
        <f t="shared" si="36"/>
        <v>170454.15093310707</v>
      </c>
      <c r="O180" s="20">
        <v>23891.459055836403</v>
      </c>
      <c r="P180" s="20">
        <v>110596.1094</v>
      </c>
      <c r="Q180" s="20">
        <f t="shared" si="37"/>
        <v>1630145.52</v>
      </c>
      <c r="R180" s="20">
        <f t="shared" si="38"/>
        <v>1415289.615489759</v>
      </c>
      <c r="S180" s="20">
        <f t="shared" si="39"/>
        <v>835020.87313895777</v>
      </c>
      <c r="T180" s="20">
        <f t="shared" si="40"/>
        <v>580268.74235080124</v>
      </c>
      <c r="U180" s="20">
        <f t="shared" si="45"/>
        <v>70782.39539024113</v>
      </c>
      <c r="V180" s="20">
        <f t="shared" si="46"/>
        <v>144073.50912</v>
      </c>
    </row>
    <row r="181" spans="1:22" s="3" customFormat="1" ht="45" hidden="1" x14ac:dyDescent="0.25">
      <c r="A181" s="18">
        <v>178</v>
      </c>
      <c r="B181" s="6" t="s">
        <v>228</v>
      </c>
      <c r="C181" s="4" t="s">
        <v>53</v>
      </c>
      <c r="D181" s="7" t="s">
        <v>33</v>
      </c>
      <c r="E181" s="20">
        <v>798550.33</v>
      </c>
      <c r="F181" s="20">
        <v>749813.20625943993</v>
      </c>
      <c r="G181" s="20">
        <f t="shared" si="41"/>
        <v>442389.79169306956</v>
      </c>
      <c r="H181" s="20">
        <f t="shared" si="42"/>
        <v>307423.41456637037</v>
      </c>
      <c r="I181" s="20">
        <v>20787.862190559998</v>
      </c>
      <c r="J181" s="20">
        <v>27949.261549999999</v>
      </c>
      <c r="K181" s="20">
        <v>295524.57</v>
      </c>
      <c r="L181" s="20">
        <v>227248.93754376002</v>
      </c>
      <c r="M181" s="20">
        <f t="shared" si="35"/>
        <v>134076.8731508184</v>
      </c>
      <c r="N181" s="20">
        <f t="shared" si="36"/>
        <v>93172.064392941626</v>
      </c>
      <c r="O181" s="20">
        <v>7693.0956062400001</v>
      </c>
      <c r="P181" s="20">
        <v>60582.536850000004</v>
      </c>
      <c r="Q181" s="20">
        <f t="shared" si="37"/>
        <v>1094074.8999999999</v>
      </c>
      <c r="R181" s="20">
        <f t="shared" si="38"/>
        <v>977062.14380319999</v>
      </c>
      <c r="S181" s="20">
        <f t="shared" si="39"/>
        <v>576466.66484388791</v>
      </c>
      <c r="T181" s="20">
        <f t="shared" si="40"/>
        <v>400595.47895931208</v>
      </c>
      <c r="U181" s="20">
        <f t="shared" si="45"/>
        <v>28480.957796799998</v>
      </c>
      <c r="V181" s="20">
        <f t="shared" si="46"/>
        <v>88531.7984</v>
      </c>
    </row>
    <row r="182" spans="1:22" s="3" customFormat="1" ht="25.5" hidden="1" x14ac:dyDescent="0.25">
      <c r="A182" s="18">
        <v>179</v>
      </c>
      <c r="B182" s="19" t="s">
        <v>229</v>
      </c>
      <c r="C182" s="4" t="s">
        <v>18</v>
      </c>
      <c r="D182" s="18" t="s">
        <v>33</v>
      </c>
      <c r="E182" s="20">
        <v>1347864.25</v>
      </c>
      <c r="F182" s="20">
        <v>1242163.5143499894</v>
      </c>
      <c r="G182" s="20">
        <f t="shared" si="41"/>
        <v>732876.47346649365</v>
      </c>
      <c r="H182" s="20">
        <f t="shared" si="42"/>
        <v>509287.04088349571</v>
      </c>
      <c r="I182" s="20">
        <v>58525.486900010503</v>
      </c>
      <c r="J182" s="20">
        <v>47175.248749999999</v>
      </c>
      <c r="K182" s="20">
        <v>98507.24</v>
      </c>
      <c r="L182" s="20">
        <v>74035.982191640564</v>
      </c>
      <c r="M182" s="20">
        <f t="shared" si="35"/>
        <v>43681.229493067927</v>
      </c>
      <c r="N182" s="20">
        <f t="shared" si="36"/>
        <v>30354.752698572636</v>
      </c>
      <c r="O182" s="20">
        <v>4277.27360835944</v>
      </c>
      <c r="P182" s="20">
        <v>20193.984199999999</v>
      </c>
      <c r="Q182" s="20">
        <f t="shared" si="37"/>
        <v>1446371.49</v>
      </c>
      <c r="R182" s="20">
        <f t="shared" si="38"/>
        <v>1316199.49654163</v>
      </c>
      <c r="S182" s="20">
        <f t="shared" si="39"/>
        <v>776557.70295956172</v>
      </c>
      <c r="T182" s="20">
        <f t="shared" si="40"/>
        <v>539641.79358206829</v>
      </c>
      <c r="U182" s="20">
        <f t="shared" si="45"/>
        <v>62802.760508369945</v>
      </c>
      <c r="V182" s="20">
        <f t="shared" si="46"/>
        <v>67369.232950000005</v>
      </c>
    </row>
    <row r="183" spans="1:22" s="3" customFormat="1" ht="45" hidden="1" x14ac:dyDescent="0.25">
      <c r="A183" s="18">
        <v>180</v>
      </c>
      <c r="B183" s="19" t="s">
        <v>230</v>
      </c>
      <c r="C183" s="4" t="s">
        <v>18</v>
      </c>
      <c r="D183" s="18" t="s">
        <v>77</v>
      </c>
      <c r="E183" s="20">
        <v>4584631.3</v>
      </c>
      <c r="F183" s="20">
        <v>4270946.672778042</v>
      </c>
      <c r="G183" s="20">
        <f t="shared" si="41"/>
        <v>2519858.5369390445</v>
      </c>
      <c r="H183" s="20">
        <f t="shared" si="42"/>
        <v>1751088.1358389976</v>
      </c>
      <c r="I183" s="20">
        <v>199068.84472195781</v>
      </c>
      <c r="J183" s="20">
        <v>114615.78249999999</v>
      </c>
      <c r="K183" s="20">
        <v>548815.05000000005</v>
      </c>
      <c r="L183" s="20">
        <v>387781.24080256472</v>
      </c>
      <c r="M183" s="20">
        <f t="shared" si="35"/>
        <v>228790.93207351316</v>
      </c>
      <c r="N183" s="20">
        <f t="shared" si="36"/>
        <v>158990.30872905155</v>
      </c>
      <c r="O183" s="20">
        <v>23830.046697435304</v>
      </c>
      <c r="P183" s="20">
        <v>137203.76250000001</v>
      </c>
      <c r="Q183" s="20">
        <f t="shared" si="37"/>
        <v>5133446.3499999996</v>
      </c>
      <c r="R183" s="20">
        <f t="shared" si="38"/>
        <v>4658727.9135806067</v>
      </c>
      <c r="S183" s="20">
        <f t="shared" si="39"/>
        <v>2748649.469012558</v>
      </c>
      <c r="T183" s="20">
        <f t="shared" si="40"/>
        <v>1910078.4445680487</v>
      </c>
      <c r="U183" s="20">
        <f t="shared" si="45"/>
        <v>222898.89141939313</v>
      </c>
      <c r="V183" s="20">
        <f t="shared" si="46"/>
        <v>251819.54499999998</v>
      </c>
    </row>
    <row r="184" spans="1:22" s="3" customFormat="1" ht="30" hidden="1" x14ac:dyDescent="0.25">
      <c r="A184" s="18">
        <v>181</v>
      </c>
      <c r="B184" s="19" t="s">
        <v>231</v>
      </c>
      <c r="C184" s="4" t="s">
        <v>18</v>
      </c>
      <c r="D184" s="18" t="s">
        <v>127</v>
      </c>
      <c r="E184" s="20">
        <v>651161.36</v>
      </c>
      <c r="F184" s="20">
        <v>607910.63251660776</v>
      </c>
      <c r="G184" s="20">
        <f t="shared" si="41"/>
        <v>358667.27318479854</v>
      </c>
      <c r="H184" s="20">
        <f t="shared" si="42"/>
        <v>249243.35933180922</v>
      </c>
      <c r="I184" s="20">
        <v>28274.016203392162</v>
      </c>
      <c r="J184" s="20">
        <v>14976.711279999998</v>
      </c>
      <c r="K184" s="20">
        <v>59247.66</v>
      </c>
      <c r="L184" s="20">
        <v>44825.540924420042</v>
      </c>
      <c r="M184" s="20">
        <f t="shared" si="35"/>
        <v>26447.069145407822</v>
      </c>
      <c r="N184" s="20">
        <f t="shared" si="36"/>
        <v>18378.471779012219</v>
      </c>
      <c r="O184" s="20">
        <v>2572.5870755799601</v>
      </c>
      <c r="P184" s="20">
        <v>11849.532000000001</v>
      </c>
      <c r="Q184" s="20">
        <f t="shared" si="37"/>
        <v>710409.02</v>
      </c>
      <c r="R184" s="20">
        <f t="shared" si="38"/>
        <v>652736.17344102776</v>
      </c>
      <c r="S184" s="20">
        <f t="shared" si="39"/>
        <v>385114.34233020636</v>
      </c>
      <c r="T184" s="20">
        <f t="shared" si="40"/>
        <v>267621.8311108214</v>
      </c>
      <c r="U184" s="20">
        <f t="shared" si="45"/>
        <v>30846.603278972121</v>
      </c>
      <c r="V184" s="20">
        <f t="shared" si="46"/>
        <v>26826.243279999999</v>
      </c>
    </row>
    <row r="185" spans="1:22" s="3" customFormat="1" ht="30" hidden="1" x14ac:dyDescent="0.25">
      <c r="A185" s="18">
        <v>182</v>
      </c>
      <c r="B185" s="19" t="s">
        <v>232</v>
      </c>
      <c r="C185" s="4" t="s">
        <v>18</v>
      </c>
      <c r="D185" s="18" t="s">
        <v>77</v>
      </c>
      <c r="E185" s="20">
        <v>3487522.75</v>
      </c>
      <c r="F185" s="20">
        <v>3214028.0562493885</v>
      </c>
      <c r="G185" s="20">
        <f t="shared" si="41"/>
        <v>1896276.5531871391</v>
      </c>
      <c r="H185" s="20">
        <f t="shared" si="42"/>
        <v>1317751.5030622494</v>
      </c>
      <c r="I185" s="20">
        <v>151431.39750061152</v>
      </c>
      <c r="J185" s="20">
        <v>122063.29625</v>
      </c>
      <c r="K185" s="20">
        <v>936046.01</v>
      </c>
      <c r="L185" s="20">
        <v>614588.24118811497</v>
      </c>
      <c r="M185" s="20">
        <f t="shared" si="35"/>
        <v>362607.06230098783</v>
      </c>
      <c r="N185" s="20">
        <f t="shared" si="36"/>
        <v>251981.17888712714</v>
      </c>
      <c r="O185" s="20">
        <v>40643.965811885064</v>
      </c>
      <c r="P185" s="20">
        <v>280813.80300000001</v>
      </c>
      <c r="Q185" s="20">
        <f t="shared" si="37"/>
        <v>4423568.76</v>
      </c>
      <c r="R185" s="20">
        <f t="shared" si="38"/>
        <v>3828616.2974375035</v>
      </c>
      <c r="S185" s="20">
        <f t="shared" si="39"/>
        <v>2258883.6154881269</v>
      </c>
      <c r="T185" s="20">
        <f t="shared" si="40"/>
        <v>1569732.6819493766</v>
      </c>
      <c r="U185" s="20">
        <f t="shared" si="45"/>
        <v>192075.36331249657</v>
      </c>
      <c r="V185" s="20">
        <f t="shared" si="46"/>
        <v>402877.09925000003</v>
      </c>
    </row>
    <row r="186" spans="1:22" s="3" customFormat="1" ht="30" hidden="1" x14ac:dyDescent="0.25">
      <c r="A186" s="18">
        <v>183</v>
      </c>
      <c r="B186" s="19" t="s">
        <v>233</v>
      </c>
      <c r="C186" s="4" t="s">
        <v>26</v>
      </c>
      <c r="D186" s="18" t="s">
        <v>30</v>
      </c>
      <c r="E186" s="20">
        <v>1648774.46</v>
      </c>
      <c r="F186" s="20">
        <f>E186-I186-J186</f>
        <v>1531051.96</v>
      </c>
      <c r="G186" s="20">
        <f t="shared" si="41"/>
        <v>903320.65639999998</v>
      </c>
      <c r="H186" s="20">
        <f t="shared" si="42"/>
        <v>627731.30359999998</v>
      </c>
      <c r="I186" s="20">
        <v>60015.39</v>
      </c>
      <c r="J186" s="20">
        <v>57707.11</v>
      </c>
      <c r="K186" s="20">
        <v>0</v>
      </c>
      <c r="L186" s="20">
        <v>0</v>
      </c>
      <c r="M186" s="20">
        <f t="shared" si="35"/>
        <v>0</v>
      </c>
      <c r="N186" s="20">
        <f t="shared" si="36"/>
        <v>0</v>
      </c>
      <c r="O186" s="20">
        <v>0</v>
      </c>
      <c r="P186" s="20">
        <v>0</v>
      </c>
      <c r="Q186" s="20">
        <f t="shared" si="37"/>
        <v>1648774.46</v>
      </c>
      <c r="R186" s="20">
        <f t="shared" si="38"/>
        <v>1531051.96</v>
      </c>
      <c r="S186" s="20">
        <f t="shared" si="39"/>
        <v>903320.65639999998</v>
      </c>
      <c r="T186" s="20">
        <f t="shared" si="40"/>
        <v>627731.30359999998</v>
      </c>
      <c r="U186" s="20">
        <f t="shared" si="45"/>
        <v>60015.39</v>
      </c>
      <c r="V186" s="20">
        <f t="shared" si="46"/>
        <v>57707.11</v>
      </c>
    </row>
    <row r="187" spans="1:22" s="3" customFormat="1" ht="30" hidden="1" x14ac:dyDescent="0.25">
      <c r="A187" s="18">
        <v>184</v>
      </c>
      <c r="B187" s="19" t="s">
        <v>234</v>
      </c>
      <c r="C187" s="4" t="s">
        <v>26</v>
      </c>
      <c r="D187" s="18" t="s">
        <v>30</v>
      </c>
      <c r="E187" s="20">
        <v>1404087.88</v>
      </c>
      <c r="F187" s="20">
        <f>E187-I187-J187</f>
        <v>1303835.9999999998</v>
      </c>
      <c r="G187" s="20">
        <f t="shared" si="41"/>
        <v>769263.23999999987</v>
      </c>
      <c r="H187" s="20">
        <f t="shared" si="42"/>
        <v>534572.75999999989</v>
      </c>
      <c r="I187" s="20">
        <v>51108.800000000003</v>
      </c>
      <c r="J187" s="20">
        <v>49143.08</v>
      </c>
      <c r="K187" s="20">
        <v>0</v>
      </c>
      <c r="L187" s="20">
        <v>0</v>
      </c>
      <c r="M187" s="20">
        <f t="shared" si="35"/>
        <v>0</v>
      </c>
      <c r="N187" s="20">
        <f t="shared" si="36"/>
        <v>0</v>
      </c>
      <c r="O187" s="20">
        <v>0</v>
      </c>
      <c r="P187" s="20">
        <v>0</v>
      </c>
      <c r="Q187" s="20">
        <f t="shared" si="37"/>
        <v>1404087.88</v>
      </c>
      <c r="R187" s="20">
        <f t="shared" si="38"/>
        <v>1303835.9999999998</v>
      </c>
      <c r="S187" s="20">
        <f t="shared" si="39"/>
        <v>769263.23999999987</v>
      </c>
      <c r="T187" s="20">
        <f t="shared" si="40"/>
        <v>534572.75999999989</v>
      </c>
      <c r="U187" s="20">
        <f t="shared" si="45"/>
        <v>51108.800000000003</v>
      </c>
      <c r="V187" s="20">
        <f t="shared" si="46"/>
        <v>49143.08</v>
      </c>
    </row>
    <row r="188" spans="1:22" s="3" customFormat="1" ht="25.5" hidden="1" x14ac:dyDescent="0.25">
      <c r="A188" s="18">
        <v>185</v>
      </c>
      <c r="B188" s="19" t="s">
        <v>235</v>
      </c>
      <c r="C188" s="4" t="s">
        <v>18</v>
      </c>
      <c r="D188" s="18" t="s">
        <v>33</v>
      </c>
      <c r="E188" s="20">
        <v>262877.40999999997</v>
      </c>
      <c r="F188" s="20">
        <v>242262.32534086652</v>
      </c>
      <c r="G188" s="20">
        <f t="shared" si="41"/>
        <v>142934.77195111124</v>
      </c>
      <c r="H188" s="20">
        <f t="shared" si="42"/>
        <v>99327.553389755281</v>
      </c>
      <c r="I188" s="20">
        <v>11414.37530913346</v>
      </c>
      <c r="J188" s="20">
        <v>9200.7093499999992</v>
      </c>
      <c r="K188" s="20">
        <v>0</v>
      </c>
      <c r="L188" s="20">
        <v>0</v>
      </c>
      <c r="M188" s="20">
        <f t="shared" si="35"/>
        <v>0</v>
      </c>
      <c r="N188" s="20">
        <f t="shared" si="36"/>
        <v>0</v>
      </c>
      <c r="O188" s="20">
        <v>0</v>
      </c>
      <c r="P188" s="20">
        <v>0</v>
      </c>
      <c r="Q188" s="20">
        <f t="shared" si="37"/>
        <v>262877.40999999997</v>
      </c>
      <c r="R188" s="20">
        <f t="shared" si="38"/>
        <v>242262.32534086652</v>
      </c>
      <c r="S188" s="20">
        <f t="shared" si="39"/>
        <v>142934.77195111124</v>
      </c>
      <c r="T188" s="20">
        <f t="shared" si="40"/>
        <v>99327.553389755281</v>
      </c>
      <c r="U188" s="20">
        <f t="shared" si="45"/>
        <v>11414.37530913346</v>
      </c>
      <c r="V188" s="20">
        <f t="shared" si="46"/>
        <v>9200.7093499999992</v>
      </c>
    </row>
    <row r="189" spans="1:22" s="3" customFormat="1" ht="45" hidden="1" x14ac:dyDescent="0.25">
      <c r="A189" s="18">
        <v>186</v>
      </c>
      <c r="B189" s="19" t="s">
        <v>236</v>
      </c>
      <c r="C189" s="4" t="s">
        <v>18</v>
      </c>
      <c r="D189" s="18" t="s">
        <v>33</v>
      </c>
      <c r="E189" s="20">
        <v>1148991.55</v>
      </c>
      <c r="F189" s="20">
        <v>1058886.5916626558</v>
      </c>
      <c r="G189" s="20">
        <f t="shared" si="41"/>
        <v>624743.08908096689</v>
      </c>
      <c r="H189" s="20">
        <f t="shared" si="42"/>
        <v>434143.50258168892</v>
      </c>
      <c r="I189" s="20">
        <v>49890.254087344307</v>
      </c>
      <c r="J189" s="20">
        <v>40214.704250000003</v>
      </c>
      <c r="K189" s="20">
        <v>0</v>
      </c>
      <c r="L189" s="20">
        <v>0</v>
      </c>
      <c r="M189" s="20">
        <f t="shared" si="35"/>
        <v>0</v>
      </c>
      <c r="N189" s="20">
        <f t="shared" si="36"/>
        <v>0</v>
      </c>
      <c r="O189" s="20">
        <v>0</v>
      </c>
      <c r="P189" s="20">
        <v>0</v>
      </c>
      <c r="Q189" s="20">
        <f t="shared" si="37"/>
        <v>1148991.55</v>
      </c>
      <c r="R189" s="20">
        <f t="shared" si="38"/>
        <v>1058886.5916626558</v>
      </c>
      <c r="S189" s="20">
        <f t="shared" si="39"/>
        <v>624743.08908096689</v>
      </c>
      <c r="T189" s="20">
        <f t="shared" si="40"/>
        <v>434143.50258168892</v>
      </c>
      <c r="U189" s="20">
        <f t="shared" si="45"/>
        <v>49890.254087344307</v>
      </c>
      <c r="V189" s="20">
        <f t="shared" si="46"/>
        <v>40214.704250000003</v>
      </c>
    </row>
    <row r="190" spans="1:22" s="3" customFormat="1" ht="30" hidden="1" x14ac:dyDescent="0.25">
      <c r="A190" s="18">
        <v>187</v>
      </c>
      <c r="B190" s="19" t="s">
        <v>237</v>
      </c>
      <c r="C190" s="4" t="s">
        <v>23</v>
      </c>
      <c r="D190" s="18" t="s">
        <v>238</v>
      </c>
      <c r="E190" s="22">
        <v>2960593</v>
      </c>
      <c r="F190" s="22">
        <f t="shared" ref="F190:F200" si="47">E190-I190-J190</f>
        <v>2768901.5150539749</v>
      </c>
      <c r="G190" s="20">
        <f t="shared" si="41"/>
        <v>1633651.8938818451</v>
      </c>
      <c r="H190" s="20">
        <f t="shared" si="42"/>
        <v>1135249.6211721299</v>
      </c>
      <c r="I190" s="22">
        <f>E190*2.97476653987986%</f>
        <v>88070.729946025342</v>
      </c>
      <c r="J190" s="22">
        <f>E190*3.5%</f>
        <v>103620.755</v>
      </c>
      <c r="K190" s="20">
        <v>0</v>
      </c>
      <c r="L190" s="20">
        <v>0</v>
      </c>
      <c r="M190" s="20">
        <f t="shared" si="35"/>
        <v>0</v>
      </c>
      <c r="N190" s="20">
        <f t="shared" si="36"/>
        <v>0</v>
      </c>
      <c r="O190" s="20">
        <v>0</v>
      </c>
      <c r="P190" s="20">
        <v>0</v>
      </c>
      <c r="Q190" s="20">
        <f t="shared" si="37"/>
        <v>2960593</v>
      </c>
      <c r="R190" s="20">
        <f t="shared" si="38"/>
        <v>2768901.5150539749</v>
      </c>
      <c r="S190" s="20">
        <f t="shared" si="39"/>
        <v>1633651.8938818451</v>
      </c>
      <c r="T190" s="20">
        <f t="shared" si="40"/>
        <v>1135249.6211721299</v>
      </c>
      <c r="U190" s="20">
        <f t="shared" si="45"/>
        <v>88070.729946025342</v>
      </c>
      <c r="V190" s="20">
        <f t="shared" si="46"/>
        <v>103620.755</v>
      </c>
    </row>
    <row r="191" spans="1:22" s="3" customFormat="1" ht="30" hidden="1" x14ac:dyDescent="0.25">
      <c r="A191" s="18">
        <v>188</v>
      </c>
      <c r="B191" s="19" t="s">
        <v>239</v>
      </c>
      <c r="C191" s="4" t="s">
        <v>23</v>
      </c>
      <c r="D191" s="18" t="s">
        <v>238</v>
      </c>
      <c r="E191" s="22">
        <v>1105354</v>
      </c>
      <c r="F191" s="22">
        <f t="shared" si="47"/>
        <v>1033784.9090607764</v>
      </c>
      <c r="G191" s="20">
        <f t="shared" si="41"/>
        <v>609933.09634585807</v>
      </c>
      <c r="H191" s="20">
        <f t="shared" si="42"/>
        <v>423851.81271491828</v>
      </c>
      <c r="I191" s="22">
        <f>E191*2.97476653987986%</f>
        <v>32881.700939223629</v>
      </c>
      <c r="J191" s="22">
        <f>E191*3.5%</f>
        <v>38687.390000000007</v>
      </c>
      <c r="K191" s="20">
        <v>0</v>
      </c>
      <c r="L191" s="20">
        <v>0</v>
      </c>
      <c r="M191" s="20">
        <f t="shared" si="35"/>
        <v>0</v>
      </c>
      <c r="N191" s="20">
        <f t="shared" si="36"/>
        <v>0</v>
      </c>
      <c r="O191" s="20">
        <v>0</v>
      </c>
      <c r="P191" s="20">
        <v>0</v>
      </c>
      <c r="Q191" s="20">
        <f t="shared" si="37"/>
        <v>1105354</v>
      </c>
      <c r="R191" s="20">
        <f t="shared" si="38"/>
        <v>1033784.9090607764</v>
      </c>
      <c r="S191" s="20">
        <f t="shared" si="39"/>
        <v>609933.09634585807</v>
      </c>
      <c r="T191" s="20">
        <f t="shared" si="40"/>
        <v>423851.81271491828</v>
      </c>
      <c r="U191" s="20">
        <f t="shared" si="45"/>
        <v>32881.700939223629</v>
      </c>
      <c r="V191" s="20">
        <f t="shared" si="46"/>
        <v>38687.390000000007</v>
      </c>
    </row>
    <row r="192" spans="1:22" s="3" customFormat="1" ht="30" hidden="1" x14ac:dyDescent="0.25">
      <c r="A192" s="18">
        <v>189</v>
      </c>
      <c r="B192" s="19" t="s">
        <v>240</v>
      </c>
      <c r="C192" s="4" t="s">
        <v>26</v>
      </c>
      <c r="D192" s="18" t="s">
        <v>85</v>
      </c>
      <c r="E192" s="20">
        <v>1702589.07</v>
      </c>
      <c r="F192" s="20">
        <f t="shared" si="47"/>
        <v>1606563.05</v>
      </c>
      <c r="G192" s="20">
        <f t="shared" si="41"/>
        <v>947872.19949999999</v>
      </c>
      <c r="H192" s="20">
        <f t="shared" si="42"/>
        <v>658690.85050000006</v>
      </c>
      <c r="I192" s="20">
        <v>61974.239999999998</v>
      </c>
      <c r="J192" s="20">
        <v>34051.78</v>
      </c>
      <c r="K192" s="20">
        <v>0</v>
      </c>
      <c r="L192" s="20">
        <v>0</v>
      </c>
      <c r="M192" s="20">
        <f t="shared" si="35"/>
        <v>0</v>
      </c>
      <c r="N192" s="20">
        <f t="shared" si="36"/>
        <v>0</v>
      </c>
      <c r="O192" s="20">
        <v>0</v>
      </c>
      <c r="P192" s="20">
        <v>0</v>
      </c>
      <c r="Q192" s="20">
        <f t="shared" si="37"/>
        <v>1702589.07</v>
      </c>
      <c r="R192" s="20">
        <f t="shared" si="38"/>
        <v>1606563.05</v>
      </c>
      <c r="S192" s="20">
        <f t="shared" si="39"/>
        <v>947872.19949999999</v>
      </c>
      <c r="T192" s="20">
        <f t="shared" si="40"/>
        <v>658690.85050000006</v>
      </c>
      <c r="U192" s="20">
        <f t="shared" si="45"/>
        <v>61974.239999999998</v>
      </c>
      <c r="V192" s="20">
        <f t="shared" si="46"/>
        <v>34051.78</v>
      </c>
    </row>
    <row r="193" spans="1:22" s="3" customFormat="1" ht="30" hidden="1" x14ac:dyDescent="0.25">
      <c r="A193" s="18">
        <v>190</v>
      </c>
      <c r="B193" s="19" t="s">
        <v>241</v>
      </c>
      <c r="C193" s="4" t="s">
        <v>26</v>
      </c>
      <c r="D193" s="18" t="s">
        <v>85</v>
      </c>
      <c r="E193" s="20">
        <v>1596718.51</v>
      </c>
      <c r="F193" s="20">
        <f t="shared" si="47"/>
        <v>1506663.5899999999</v>
      </c>
      <c r="G193" s="20">
        <f t="shared" si="41"/>
        <v>888931.51809999987</v>
      </c>
      <c r="H193" s="20">
        <f t="shared" si="42"/>
        <v>617732.07189999998</v>
      </c>
      <c r="I193" s="20">
        <v>58120.55</v>
      </c>
      <c r="J193" s="20">
        <v>31934.37</v>
      </c>
      <c r="K193" s="20">
        <v>89979.3</v>
      </c>
      <c r="L193" s="20">
        <f>K193-O193-P193</f>
        <v>68708.19</v>
      </c>
      <c r="M193" s="20">
        <f t="shared" si="35"/>
        <v>40537.8321</v>
      </c>
      <c r="N193" s="20">
        <f t="shared" si="36"/>
        <v>28170.357900000003</v>
      </c>
      <c r="O193" s="20">
        <v>3275.25</v>
      </c>
      <c r="P193" s="20">
        <v>17995.86</v>
      </c>
      <c r="Q193" s="20">
        <f t="shared" si="37"/>
        <v>1686697.81</v>
      </c>
      <c r="R193" s="20">
        <f t="shared" si="38"/>
        <v>1575371.7799999998</v>
      </c>
      <c r="S193" s="20">
        <f t="shared" si="39"/>
        <v>929469.35019999987</v>
      </c>
      <c r="T193" s="20">
        <f t="shared" si="40"/>
        <v>645902.42979999993</v>
      </c>
      <c r="U193" s="20">
        <f t="shared" si="45"/>
        <v>61395.8</v>
      </c>
      <c r="V193" s="20">
        <f t="shared" si="46"/>
        <v>49930.229999999996</v>
      </c>
    </row>
    <row r="194" spans="1:22" s="3" customFormat="1" ht="30" hidden="1" x14ac:dyDescent="0.25">
      <c r="A194" s="18">
        <v>191</v>
      </c>
      <c r="B194" s="19" t="s">
        <v>242</v>
      </c>
      <c r="C194" s="4" t="s">
        <v>26</v>
      </c>
      <c r="D194" s="18" t="s">
        <v>85</v>
      </c>
      <c r="E194" s="20">
        <v>1654648.814</v>
      </c>
      <c r="F194" s="20">
        <f t="shared" si="47"/>
        <v>1561326.6140000001</v>
      </c>
      <c r="G194" s="20">
        <f t="shared" si="41"/>
        <v>921182.70225999993</v>
      </c>
      <c r="H194" s="20">
        <f t="shared" si="42"/>
        <v>640143.91174000013</v>
      </c>
      <c r="I194" s="20">
        <v>60229.22</v>
      </c>
      <c r="J194" s="20">
        <v>33092.980000000003</v>
      </c>
      <c r="K194" s="20">
        <v>116596.5</v>
      </c>
      <c r="L194" s="20">
        <f>K194-O194-P194</f>
        <v>89033.09</v>
      </c>
      <c r="M194" s="20">
        <f t="shared" si="35"/>
        <v>52529.523099999999</v>
      </c>
      <c r="N194" s="20">
        <f t="shared" si="36"/>
        <v>36503.566899999998</v>
      </c>
      <c r="O194" s="20">
        <v>4244.1099999999997</v>
      </c>
      <c r="P194" s="20">
        <v>23319.3</v>
      </c>
      <c r="Q194" s="20">
        <f t="shared" si="37"/>
        <v>1771245.314</v>
      </c>
      <c r="R194" s="20">
        <f t="shared" si="38"/>
        <v>1650359.7040000001</v>
      </c>
      <c r="S194" s="20">
        <f t="shared" si="39"/>
        <v>973712.22536000004</v>
      </c>
      <c r="T194" s="20">
        <f t="shared" si="40"/>
        <v>676647.4786400001</v>
      </c>
      <c r="U194" s="20">
        <f t="shared" si="45"/>
        <v>64473.33</v>
      </c>
      <c r="V194" s="20">
        <f t="shared" si="46"/>
        <v>56412.28</v>
      </c>
    </row>
    <row r="195" spans="1:22" s="3" customFormat="1" ht="30" hidden="1" x14ac:dyDescent="0.25">
      <c r="A195" s="18">
        <v>192</v>
      </c>
      <c r="B195" s="19" t="s">
        <v>243</v>
      </c>
      <c r="C195" s="4" t="s">
        <v>26</v>
      </c>
      <c r="D195" s="18" t="s">
        <v>127</v>
      </c>
      <c r="E195" s="20">
        <v>1234894.1100000001</v>
      </c>
      <c r="F195" s="20">
        <f t="shared" si="47"/>
        <v>1165246.0800000003</v>
      </c>
      <c r="G195" s="20">
        <f t="shared" si="41"/>
        <v>687495.18720000016</v>
      </c>
      <c r="H195" s="20">
        <f t="shared" si="42"/>
        <v>477750.89280000015</v>
      </c>
      <c r="I195" s="20">
        <v>44950.15</v>
      </c>
      <c r="J195" s="20">
        <v>24697.88</v>
      </c>
      <c r="K195" s="20">
        <v>78620.31</v>
      </c>
      <c r="L195" s="20">
        <f>K195-O195-P195</f>
        <v>60034.47</v>
      </c>
      <c r="M195" s="20">
        <f t="shared" si="35"/>
        <v>35420.337299999999</v>
      </c>
      <c r="N195" s="20">
        <f t="shared" si="36"/>
        <v>24614.132700000002</v>
      </c>
      <c r="O195" s="20">
        <v>2861.78</v>
      </c>
      <c r="P195" s="20">
        <v>15724.06</v>
      </c>
      <c r="Q195" s="20">
        <f t="shared" si="37"/>
        <v>1313514.4200000002</v>
      </c>
      <c r="R195" s="20">
        <f t="shared" si="38"/>
        <v>1225280.5500000003</v>
      </c>
      <c r="S195" s="20">
        <f t="shared" si="39"/>
        <v>722915.52450000017</v>
      </c>
      <c r="T195" s="20">
        <f t="shared" si="40"/>
        <v>502365.02550000011</v>
      </c>
      <c r="U195" s="20">
        <f t="shared" si="45"/>
        <v>47811.93</v>
      </c>
      <c r="V195" s="20">
        <f t="shared" ref="V195:V207" si="48">J195+P195</f>
        <v>40421.94</v>
      </c>
    </row>
    <row r="196" spans="1:22" s="3" customFormat="1" ht="30" hidden="1" x14ac:dyDescent="0.25">
      <c r="A196" s="18">
        <v>193</v>
      </c>
      <c r="B196" s="19" t="s">
        <v>244</v>
      </c>
      <c r="C196" s="4" t="s">
        <v>26</v>
      </c>
      <c r="D196" s="18" t="s">
        <v>127</v>
      </c>
      <c r="E196" s="20">
        <v>996167.21</v>
      </c>
      <c r="F196" s="20">
        <f t="shared" si="47"/>
        <v>939983.38</v>
      </c>
      <c r="G196" s="20">
        <f t="shared" si="41"/>
        <v>554590.19420000003</v>
      </c>
      <c r="H196" s="20">
        <f t="shared" si="42"/>
        <v>385393.18579999998</v>
      </c>
      <c r="I196" s="20">
        <v>36260.49</v>
      </c>
      <c r="J196" s="20">
        <v>19923.34</v>
      </c>
      <c r="K196" s="20">
        <v>0</v>
      </c>
      <c r="L196" s="20">
        <v>0</v>
      </c>
      <c r="M196" s="20">
        <f t="shared" ref="M196:M207" si="49">L196*0.59</f>
        <v>0</v>
      </c>
      <c r="N196" s="20">
        <f t="shared" ref="N196:N207" si="50">L196-M196</f>
        <v>0</v>
      </c>
      <c r="O196" s="20">
        <v>0</v>
      </c>
      <c r="P196" s="20">
        <v>0</v>
      </c>
      <c r="Q196" s="20">
        <f t="shared" ref="Q196:Q207" si="51">E196+K196</f>
        <v>996167.21</v>
      </c>
      <c r="R196" s="20">
        <f t="shared" ref="R196:R207" si="52">F196+L196</f>
        <v>939983.38</v>
      </c>
      <c r="S196" s="20">
        <f t="shared" ref="S196:S207" si="53">R196*0.59</f>
        <v>554590.19420000003</v>
      </c>
      <c r="T196" s="20">
        <f t="shared" si="40"/>
        <v>385393.18579999998</v>
      </c>
      <c r="U196" s="20">
        <f t="shared" ref="U196:U207" si="54">I196+O196</f>
        <v>36260.49</v>
      </c>
      <c r="V196" s="20">
        <f t="shared" si="48"/>
        <v>19923.34</v>
      </c>
    </row>
    <row r="197" spans="1:22" s="3" customFormat="1" ht="30" hidden="1" x14ac:dyDescent="0.25">
      <c r="A197" s="18">
        <v>194</v>
      </c>
      <c r="B197" s="19" t="s">
        <v>245</v>
      </c>
      <c r="C197" s="4" t="s">
        <v>23</v>
      </c>
      <c r="D197" s="18" t="s">
        <v>33</v>
      </c>
      <c r="E197" s="8">
        <v>1136064.71</v>
      </c>
      <c r="F197" s="22">
        <f t="shared" si="47"/>
        <v>1062507.1722855368</v>
      </c>
      <c r="G197" s="20">
        <f t="shared" si="41"/>
        <v>626879.23164846667</v>
      </c>
      <c r="H197" s="20">
        <f t="shared" si="42"/>
        <v>435627.9406370701</v>
      </c>
      <c r="I197" s="22">
        <f>E197*2.97476653987986%</f>
        <v>33795.272864463164</v>
      </c>
      <c r="J197" s="8">
        <f>E197*3.5%</f>
        <v>39762.26485</v>
      </c>
      <c r="K197" s="20">
        <v>0</v>
      </c>
      <c r="L197" s="20">
        <v>0</v>
      </c>
      <c r="M197" s="20">
        <f t="shared" si="49"/>
        <v>0</v>
      </c>
      <c r="N197" s="20">
        <f t="shared" si="50"/>
        <v>0</v>
      </c>
      <c r="O197" s="20">
        <v>0</v>
      </c>
      <c r="P197" s="20">
        <v>0</v>
      </c>
      <c r="Q197" s="20">
        <f t="shared" si="51"/>
        <v>1136064.71</v>
      </c>
      <c r="R197" s="20">
        <f t="shared" si="52"/>
        <v>1062507.1722855368</v>
      </c>
      <c r="S197" s="20">
        <f t="shared" si="53"/>
        <v>626879.23164846667</v>
      </c>
      <c r="T197" s="20">
        <f t="shared" ref="T197:T207" si="55">R197-S197</f>
        <v>435627.9406370701</v>
      </c>
      <c r="U197" s="20">
        <f t="shared" si="54"/>
        <v>33795.272864463164</v>
      </c>
      <c r="V197" s="20">
        <f t="shared" si="48"/>
        <v>39762.26485</v>
      </c>
    </row>
    <row r="198" spans="1:22" s="3" customFormat="1" ht="60" hidden="1" x14ac:dyDescent="0.25">
      <c r="A198" s="18">
        <v>195</v>
      </c>
      <c r="B198" s="19" t="s">
        <v>246</v>
      </c>
      <c r="C198" s="4" t="s">
        <v>23</v>
      </c>
      <c r="D198" s="18" t="s">
        <v>33</v>
      </c>
      <c r="E198" s="21">
        <v>798617.64</v>
      </c>
      <c r="F198" s="22">
        <f t="shared" si="47"/>
        <v>746909.01226370188</v>
      </c>
      <c r="G198" s="20">
        <f t="shared" si="41"/>
        <v>440676.31723558408</v>
      </c>
      <c r="H198" s="20">
        <f t="shared" si="42"/>
        <v>306232.6950281178</v>
      </c>
      <c r="I198" s="22">
        <f>E198*2.97476653987986%</f>
        <v>23757.010336298197</v>
      </c>
      <c r="J198" s="22">
        <f>E198*3.5%</f>
        <v>27951.617400000003</v>
      </c>
      <c r="K198" s="20">
        <v>0</v>
      </c>
      <c r="L198" s="20">
        <v>0</v>
      </c>
      <c r="M198" s="20">
        <f t="shared" si="49"/>
        <v>0</v>
      </c>
      <c r="N198" s="20">
        <f t="shared" si="50"/>
        <v>0</v>
      </c>
      <c r="O198" s="20">
        <v>0</v>
      </c>
      <c r="P198" s="20">
        <v>0</v>
      </c>
      <c r="Q198" s="20">
        <f t="shared" si="51"/>
        <v>798617.64</v>
      </c>
      <c r="R198" s="20">
        <f t="shared" si="52"/>
        <v>746909.01226370188</v>
      </c>
      <c r="S198" s="20">
        <f t="shared" si="53"/>
        <v>440676.31723558408</v>
      </c>
      <c r="T198" s="20">
        <f t="shared" si="55"/>
        <v>306232.6950281178</v>
      </c>
      <c r="U198" s="20">
        <f t="shared" si="54"/>
        <v>23757.010336298197</v>
      </c>
      <c r="V198" s="20">
        <f t="shared" si="48"/>
        <v>27951.617400000003</v>
      </c>
    </row>
    <row r="199" spans="1:22" s="3" customFormat="1" ht="30" hidden="1" x14ac:dyDescent="0.25">
      <c r="A199" s="18">
        <v>196</v>
      </c>
      <c r="B199" s="19" t="s">
        <v>247</v>
      </c>
      <c r="C199" s="4" t="s">
        <v>23</v>
      </c>
      <c r="D199" s="18" t="s">
        <v>33</v>
      </c>
      <c r="E199" s="22">
        <v>1480909.17</v>
      </c>
      <c r="F199" s="22">
        <f t="shared" si="47"/>
        <v>1385023.7585748273</v>
      </c>
      <c r="G199" s="20">
        <f t="shared" ref="G199:G207" si="56">F199*0.59</f>
        <v>817164.01755914814</v>
      </c>
      <c r="H199" s="20">
        <f t="shared" ref="H199:H207" si="57">F199-G199</f>
        <v>567859.7410156792</v>
      </c>
      <c r="I199" s="22">
        <f>E199*2.97476653987986%</f>
        <v>44053.590475172554</v>
      </c>
      <c r="J199" s="22">
        <f>E199*3.5%</f>
        <v>51831.820950000001</v>
      </c>
      <c r="K199" s="20">
        <v>52721.33</v>
      </c>
      <c r="L199" s="22">
        <f>K199-O199-P199</f>
        <v>40345.120865780358</v>
      </c>
      <c r="M199" s="20">
        <f t="shared" si="49"/>
        <v>23803.621310810409</v>
      </c>
      <c r="N199" s="20">
        <f t="shared" si="50"/>
        <v>16541.499554969949</v>
      </c>
      <c r="O199" s="22">
        <f>K199*2.97476653987986%</f>
        <v>1568.3364842196427</v>
      </c>
      <c r="P199" s="22">
        <f>K199*20.5%</f>
        <v>10807.872649999999</v>
      </c>
      <c r="Q199" s="20">
        <f t="shared" si="51"/>
        <v>1533630.5</v>
      </c>
      <c r="R199" s="20">
        <f t="shared" si="52"/>
        <v>1425368.8794406077</v>
      </c>
      <c r="S199" s="20">
        <f t="shared" si="53"/>
        <v>840967.63886995846</v>
      </c>
      <c r="T199" s="20">
        <f t="shared" si="55"/>
        <v>584401.24057064927</v>
      </c>
      <c r="U199" s="20">
        <f t="shared" si="54"/>
        <v>45621.9269593922</v>
      </c>
      <c r="V199" s="20">
        <f t="shared" si="48"/>
        <v>62639.693599999999</v>
      </c>
    </row>
    <row r="200" spans="1:22" s="3" customFormat="1" ht="30" hidden="1" x14ac:dyDescent="0.25">
      <c r="A200" s="18">
        <v>197</v>
      </c>
      <c r="B200" s="8" t="s">
        <v>248</v>
      </c>
      <c r="C200" s="4" t="s">
        <v>29</v>
      </c>
      <c r="D200" s="18" t="s">
        <v>30</v>
      </c>
      <c r="E200" s="23">
        <v>1930976.47</v>
      </c>
      <c r="F200" s="20">
        <f t="shared" si="47"/>
        <v>1827883.9455010451</v>
      </c>
      <c r="G200" s="20">
        <f t="shared" si="56"/>
        <v>1078451.5278456165</v>
      </c>
      <c r="H200" s="20">
        <f t="shared" si="57"/>
        <v>749432.41765542864</v>
      </c>
      <c r="I200" s="20">
        <f>E200*0.0183888041105726</f>
        <v>35508.348048954969</v>
      </c>
      <c r="J200" s="20">
        <f>E200*0.035</f>
        <v>67584.176449999999</v>
      </c>
      <c r="K200" s="20">
        <v>0</v>
      </c>
      <c r="L200" s="20">
        <f>K200-O200-P200</f>
        <v>0</v>
      </c>
      <c r="M200" s="20">
        <f t="shared" si="49"/>
        <v>0</v>
      </c>
      <c r="N200" s="20">
        <f t="shared" si="50"/>
        <v>0</v>
      </c>
      <c r="O200" s="20">
        <f>K200*0.018388552481436</f>
        <v>0</v>
      </c>
      <c r="P200" s="20">
        <f>K200*0.205</f>
        <v>0</v>
      </c>
      <c r="Q200" s="20">
        <f t="shared" si="51"/>
        <v>1930976.47</v>
      </c>
      <c r="R200" s="20">
        <f t="shared" si="52"/>
        <v>1827883.9455010451</v>
      </c>
      <c r="S200" s="20">
        <f t="shared" si="53"/>
        <v>1078451.5278456165</v>
      </c>
      <c r="T200" s="20">
        <f t="shared" si="55"/>
        <v>749432.41765542864</v>
      </c>
      <c r="U200" s="20">
        <f t="shared" si="54"/>
        <v>35508.348048954969</v>
      </c>
      <c r="V200" s="20">
        <f t="shared" si="48"/>
        <v>67584.176449999999</v>
      </c>
    </row>
    <row r="201" spans="1:22" s="3" customFormat="1" ht="15.75" hidden="1" x14ac:dyDescent="0.25">
      <c r="A201" s="18">
        <v>198</v>
      </c>
      <c r="B201" s="19" t="s">
        <v>249</v>
      </c>
      <c r="C201" s="4" t="s">
        <v>53</v>
      </c>
      <c r="D201" s="18" t="s">
        <v>33</v>
      </c>
      <c r="E201" s="20">
        <v>930397.87</v>
      </c>
      <c r="F201" s="20">
        <v>873613.82719816</v>
      </c>
      <c r="G201" s="20">
        <f t="shared" si="56"/>
        <v>515432.15804691438</v>
      </c>
      <c r="H201" s="20">
        <f t="shared" si="57"/>
        <v>358181.66915124562</v>
      </c>
      <c r="I201" s="20">
        <v>24220.117351839999</v>
      </c>
      <c r="J201" s="20">
        <v>32563.925449999999</v>
      </c>
      <c r="K201" s="20">
        <v>118183.45</v>
      </c>
      <c r="L201" s="20">
        <v>90879.291179599997</v>
      </c>
      <c r="M201" s="20">
        <f t="shared" si="49"/>
        <v>53618.781795963994</v>
      </c>
      <c r="N201" s="20">
        <f t="shared" si="50"/>
        <v>37260.509383636003</v>
      </c>
      <c r="O201" s="20">
        <v>3076.5515703999999</v>
      </c>
      <c r="P201" s="20">
        <v>24227.607250000001</v>
      </c>
      <c r="Q201" s="20">
        <f t="shared" si="51"/>
        <v>1048581.32</v>
      </c>
      <c r="R201" s="20">
        <f t="shared" si="52"/>
        <v>964493.11837776005</v>
      </c>
      <c r="S201" s="20">
        <f t="shared" si="53"/>
        <v>569050.93984287838</v>
      </c>
      <c r="T201" s="20">
        <f t="shared" si="55"/>
        <v>395442.17853488168</v>
      </c>
      <c r="U201" s="20">
        <f t="shared" si="54"/>
        <v>27296.668922239998</v>
      </c>
      <c r="V201" s="20">
        <f t="shared" si="48"/>
        <v>56791.532699999996</v>
      </c>
    </row>
    <row r="202" spans="1:22" s="9" customFormat="1" ht="30" hidden="1" x14ac:dyDescent="0.25">
      <c r="A202" s="18">
        <v>199</v>
      </c>
      <c r="B202" s="19" t="s">
        <v>250</v>
      </c>
      <c r="C202" s="4" t="s">
        <v>53</v>
      </c>
      <c r="D202" s="18" t="s">
        <v>33</v>
      </c>
      <c r="E202" s="20">
        <v>779978.05</v>
      </c>
      <c r="F202" s="20">
        <v>732374.42965239997</v>
      </c>
      <c r="G202" s="20">
        <f t="shared" si="56"/>
        <v>432100.91349491593</v>
      </c>
      <c r="H202" s="20">
        <f t="shared" si="57"/>
        <v>300273.51615748403</v>
      </c>
      <c r="I202" s="20">
        <v>20304.388597600002</v>
      </c>
      <c r="J202" s="20">
        <v>27299.231750000003</v>
      </c>
      <c r="K202" s="20">
        <v>1184818.83</v>
      </c>
      <c r="L202" s="20">
        <v>911087.76606744004</v>
      </c>
      <c r="M202" s="20">
        <f t="shared" si="49"/>
        <v>537541.78197978961</v>
      </c>
      <c r="N202" s="20">
        <f t="shared" si="50"/>
        <v>373545.98408765043</v>
      </c>
      <c r="O202" s="20">
        <v>30843.203782560002</v>
      </c>
      <c r="P202" s="20">
        <v>242887.86014999999</v>
      </c>
      <c r="Q202" s="20">
        <f t="shared" si="51"/>
        <v>1964796.8800000001</v>
      </c>
      <c r="R202" s="20">
        <f t="shared" si="52"/>
        <v>1643462.19571984</v>
      </c>
      <c r="S202" s="20">
        <f t="shared" si="53"/>
        <v>969642.69547470554</v>
      </c>
      <c r="T202" s="20">
        <f t="shared" si="55"/>
        <v>673819.50024513446</v>
      </c>
      <c r="U202" s="20">
        <f t="shared" si="54"/>
        <v>51147.59238016</v>
      </c>
      <c r="V202" s="20">
        <f t="shared" si="48"/>
        <v>270187.0919</v>
      </c>
    </row>
    <row r="203" spans="1:22" s="9" customFormat="1" ht="15.75" hidden="1" x14ac:dyDescent="0.25">
      <c r="A203" s="18">
        <v>200</v>
      </c>
      <c r="B203" s="19" t="s">
        <v>251</v>
      </c>
      <c r="C203" s="4" t="s">
        <v>53</v>
      </c>
      <c r="D203" s="18" t="s">
        <v>33</v>
      </c>
      <c r="E203" s="20">
        <v>1985615.9</v>
      </c>
      <c r="F203" s="20">
        <v>1864429.7903912</v>
      </c>
      <c r="G203" s="20">
        <f t="shared" si="56"/>
        <v>1100013.576330808</v>
      </c>
      <c r="H203" s="20">
        <f t="shared" si="57"/>
        <v>764416.214060392</v>
      </c>
      <c r="I203" s="20">
        <v>51689.553108799999</v>
      </c>
      <c r="J203" s="20">
        <v>69496.556499999992</v>
      </c>
      <c r="K203" s="20">
        <v>1534688.68</v>
      </c>
      <c r="L203" s="20">
        <v>1180126.48488224</v>
      </c>
      <c r="M203" s="20">
        <f t="shared" si="49"/>
        <v>696274.6260805215</v>
      </c>
      <c r="N203" s="20">
        <f t="shared" si="50"/>
        <v>483851.85880171845</v>
      </c>
      <c r="O203" s="20">
        <v>39951.015717759998</v>
      </c>
      <c r="P203" s="20">
        <v>314611.17939999996</v>
      </c>
      <c r="Q203" s="20">
        <f t="shared" si="51"/>
        <v>3520304.58</v>
      </c>
      <c r="R203" s="20">
        <f t="shared" si="52"/>
        <v>3044556.2752734399</v>
      </c>
      <c r="S203" s="20">
        <f t="shared" si="53"/>
        <v>1796288.2024113294</v>
      </c>
      <c r="T203" s="20">
        <f t="shared" si="55"/>
        <v>1248268.0728621106</v>
      </c>
      <c r="U203" s="20">
        <f t="shared" si="54"/>
        <v>91640.568826559989</v>
      </c>
      <c r="V203" s="20">
        <f t="shared" si="48"/>
        <v>384107.73589999997</v>
      </c>
    </row>
    <row r="204" spans="1:22" s="9" customFormat="1" ht="30" hidden="1" x14ac:dyDescent="0.25">
      <c r="A204" s="18">
        <v>201</v>
      </c>
      <c r="B204" s="19" t="s">
        <v>252</v>
      </c>
      <c r="C204" s="4" t="s">
        <v>53</v>
      </c>
      <c r="D204" s="18" t="s">
        <v>54</v>
      </c>
      <c r="E204" s="20">
        <v>547958.96</v>
      </c>
      <c r="F204" s="20">
        <v>522187.35419327999</v>
      </c>
      <c r="G204" s="20">
        <f t="shared" si="56"/>
        <v>308090.53897403518</v>
      </c>
      <c r="H204" s="20">
        <f t="shared" si="57"/>
        <v>214096.8152192448</v>
      </c>
      <c r="I204" s="20">
        <v>14264.467646719999</v>
      </c>
      <c r="J204" s="20">
        <v>11507.138159999999</v>
      </c>
      <c r="K204" s="20">
        <v>622934.98</v>
      </c>
      <c r="L204" s="20">
        <v>479017.06570063997</v>
      </c>
      <c r="M204" s="20">
        <f t="shared" si="49"/>
        <v>282620.06876337755</v>
      </c>
      <c r="N204" s="20">
        <f t="shared" si="50"/>
        <v>196396.99693726242</v>
      </c>
      <c r="O204" s="20">
        <v>16216.243399359999</v>
      </c>
      <c r="P204" s="20">
        <v>127701.6709</v>
      </c>
      <c r="Q204" s="20">
        <f t="shared" si="51"/>
        <v>1170893.94</v>
      </c>
      <c r="R204" s="20">
        <f t="shared" si="52"/>
        <v>1001204.41989392</v>
      </c>
      <c r="S204" s="20">
        <f t="shared" si="53"/>
        <v>590710.60773741279</v>
      </c>
      <c r="T204" s="20">
        <f t="shared" si="55"/>
        <v>410493.81215650716</v>
      </c>
      <c r="U204" s="20">
        <f t="shared" si="54"/>
        <v>30480.711046079996</v>
      </c>
      <c r="V204" s="20">
        <f t="shared" si="48"/>
        <v>139208.80906</v>
      </c>
    </row>
    <row r="205" spans="1:22" s="9" customFormat="1" ht="15.75" hidden="1" x14ac:dyDescent="0.25">
      <c r="A205" s="18">
        <v>202</v>
      </c>
      <c r="B205" s="19" t="s">
        <v>253</v>
      </c>
      <c r="C205" s="4" t="s">
        <v>53</v>
      </c>
      <c r="D205" s="18" t="s">
        <v>33</v>
      </c>
      <c r="E205" s="20">
        <v>1170888.1000000001</v>
      </c>
      <c r="F205" s="20">
        <v>1099426.4574808001</v>
      </c>
      <c r="G205" s="20">
        <f t="shared" si="56"/>
        <v>648661.60991367197</v>
      </c>
      <c r="H205" s="20">
        <f t="shared" si="57"/>
        <v>450764.84756712813</v>
      </c>
      <c r="I205" s="20">
        <v>30480.559019200002</v>
      </c>
      <c r="J205" s="20">
        <v>40981.083500000008</v>
      </c>
      <c r="K205" s="20">
        <v>34822.99</v>
      </c>
      <c r="L205" s="20">
        <v>26777.764974319995</v>
      </c>
      <c r="M205" s="20">
        <f t="shared" si="49"/>
        <v>15798.881334848797</v>
      </c>
      <c r="N205" s="20">
        <f t="shared" si="50"/>
        <v>10978.883639471198</v>
      </c>
      <c r="O205" s="20">
        <v>906.51207567999995</v>
      </c>
      <c r="P205" s="20">
        <v>7138.7129499999992</v>
      </c>
      <c r="Q205" s="20">
        <f t="shared" si="51"/>
        <v>1205711.0900000001</v>
      </c>
      <c r="R205" s="20">
        <f t="shared" si="52"/>
        <v>1126204.2224551202</v>
      </c>
      <c r="S205" s="20">
        <f t="shared" si="53"/>
        <v>664460.49124852091</v>
      </c>
      <c r="T205" s="20">
        <f t="shared" si="55"/>
        <v>461743.73120659927</v>
      </c>
      <c r="U205" s="20">
        <f t="shared" si="54"/>
        <v>31387.071094880001</v>
      </c>
      <c r="V205" s="20">
        <f t="shared" si="48"/>
        <v>48119.796450000009</v>
      </c>
    </row>
    <row r="206" spans="1:22" s="9" customFormat="1" ht="15.75" hidden="1" x14ac:dyDescent="0.25">
      <c r="A206" s="18">
        <v>203</v>
      </c>
      <c r="B206" s="19" t="s">
        <v>254</v>
      </c>
      <c r="C206" s="4" t="s">
        <v>15</v>
      </c>
      <c r="D206" s="18" t="s">
        <v>33</v>
      </c>
      <c r="E206" s="20">
        <v>407654.19</v>
      </c>
      <c r="F206" s="20">
        <v>387397.66030817077</v>
      </c>
      <c r="G206" s="20">
        <f t="shared" si="56"/>
        <v>228564.61958182073</v>
      </c>
      <c r="H206" s="20">
        <f t="shared" si="57"/>
        <v>158833.04072635004</v>
      </c>
      <c r="I206" s="20">
        <v>5988.6296918291882</v>
      </c>
      <c r="J206" s="20">
        <v>14267.9</v>
      </c>
      <c r="K206" s="20">
        <v>0</v>
      </c>
      <c r="L206" s="20">
        <v>0</v>
      </c>
      <c r="M206" s="20">
        <f t="shared" si="49"/>
        <v>0</v>
      </c>
      <c r="N206" s="20">
        <f t="shared" si="50"/>
        <v>0</v>
      </c>
      <c r="O206" s="20">
        <v>0</v>
      </c>
      <c r="P206" s="20">
        <v>0</v>
      </c>
      <c r="Q206" s="20">
        <f t="shared" si="51"/>
        <v>407654.19</v>
      </c>
      <c r="R206" s="20">
        <f t="shared" si="52"/>
        <v>387397.66030817077</v>
      </c>
      <c r="S206" s="20">
        <f t="shared" si="53"/>
        <v>228564.61958182073</v>
      </c>
      <c r="T206" s="20">
        <f t="shared" si="55"/>
        <v>158833.04072635004</v>
      </c>
      <c r="U206" s="20">
        <f t="shared" si="54"/>
        <v>5988.6296918291882</v>
      </c>
      <c r="V206" s="20">
        <f t="shared" si="48"/>
        <v>14267.9</v>
      </c>
    </row>
    <row r="207" spans="1:22" s="9" customFormat="1" ht="30" hidden="1" x14ac:dyDescent="0.25">
      <c r="A207" s="18">
        <v>204</v>
      </c>
      <c r="B207" s="19" t="s">
        <v>255</v>
      </c>
      <c r="C207" s="4" t="s">
        <v>15</v>
      </c>
      <c r="D207" s="18" t="s">
        <v>33</v>
      </c>
      <c r="E207" s="20">
        <v>710797.82</v>
      </c>
      <c r="F207" s="20">
        <v>675477.94936105399</v>
      </c>
      <c r="G207" s="20">
        <f t="shared" si="56"/>
        <v>398531.99012302182</v>
      </c>
      <c r="H207" s="20">
        <f t="shared" si="57"/>
        <v>276945.95923803217</v>
      </c>
      <c r="I207" s="20">
        <v>10441.950638945864</v>
      </c>
      <c r="J207" s="20">
        <v>24877.919999999998</v>
      </c>
      <c r="K207" s="20">
        <v>0</v>
      </c>
      <c r="L207" s="20">
        <v>0</v>
      </c>
      <c r="M207" s="20">
        <f t="shared" si="49"/>
        <v>0</v>
      </c>
      <c r="N207" s="20">
        <f t="shared" si="50"/>
        <v>0</v>
      </c>
      <c r="O207" s="20">
        <v>0</v>
      </c>
      <c r="P207" s="20">
        <v>0</v>
      </c>
      <c r="Q207" s="20">
        <f t="shared" si="51"/>
        <v>710797.82</v>
      </c>
      <c r="R207" s="20">
        <f t="shared" si="52"/>
        <v>675477.94936105399</v>
      </c>
      <c r="S207" s="20">
        <f t="shared" si="53"/>
        <v>398531.99012302182</v>
      </c>
      <c r="T207" s="20">
        <f t="shared" si="55"/>
        <v>276945.95923803217</v>
      </c>
      <c r="U207" s="20">
        <f t="shared" si="54"/>
        <v>10441.950638945864</v>
      </c>
      <c r="V207" s="20">
        <f t="shared" si="48"/>
        <v>24877.919999999998</v>
      </c>
    </row>
    <row r="208" spans="1:22" ht="20.25" hidden="1" customHeight="1" x14ac:dyDescent="0.2">
      <c r="E208" s="32">
        <f>SUM(E4:E207)</f>
        <v>292067670.67400014</v>
      </c>
      <c r="F208" s="32">
        <f t="shared" ref="F208:V208" si="58">SUM(F4:F207)</f>
        <v>272317846.07324696</v>
      </c>
      <c r="G208" s="32"/>
      <c r="H208" s="32"/>
      <c r="I208" s="32">
        <f t="shared" si="58"/>
        <v>9868312.4787330683</v>
      </c>
      <c r="J208" s="32">
        <f t="shared" si="58"/>
        <v>9881512.1233700048</v>
      </c>
      <c r="K208" s="32">
        <f t="shared" si="58"/>
        <v>62225287</v>
      </c>
      <c r="L208" s="32">
        <f t="shared" si="58"/>
        <v>47834077.651979782</v>
      </c>
      <c r="M208" s="32"/>
      <c r="N208" s="32"/>
      <c r="O208" s="32">
        <f t="shared" si="58"/>
        <v>1934304.5057102253</v>
      </c>
      <c r="P208" s="32">
        <f t="shared" si="58"/>
        <v>12456904.842310002</v>
      </c>
      <c r="Q208" s="32">
        <f t="shared" si="58"/>
        <v>354292957.67399979</v>
      </c>
      <c r="R208" s="32">
        <f t="shared" si="58"/>
        <v>320151923.72522682</v>
      </c>
      <c r="S208" s="32"/>
      <c r="T208" s="32"/>
      <c r="U208" s="32">
        <f t="shared" si="58"/>
        <v>11802616.984443288</v>
      </c>
      <c r="V208" s="32">
        <f t="shared" si="58"/>
        <v>22338416.965680007</v>
      </c>
    </row>
    <row r="210" spans="1:22" x14ac:dyDescent="0.2">
      <c r="A210" s="33"/>
      <c r="B210" s="33" t="s">
        <v>269</v>
      </c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</row>
    <row r="211" spans="1:22" x14ac:dyDescent="0.2">
      <c r="A211" s="33"/>
      <c r="B211" s="33" t="s">
        <v>270</v>
      </c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</row>
    <row r="212" spans="1:22" ht="25.5" x14ac:dyDescent="0.2">
      <c r="A212" s="33"/>
      <c r="B212" s="33"/>
      <c r="C212" s="4" t="s">
        <v>18</v>
      </c>
      <c r="D212" s="33"/>
      <c r="E212" s="35">
        <f t="shared" ref="E212:G212" si="59">E6+E33+E34+E48+E49+E50+E51+E53+E81+E83+E90+E133+E134+E136+E137+E139+E141+E145+E146+E147+E180+E182+E183+E184+E185+E188+E189</f>
        <v>50672572.069999978</v>
      </c>
      <c r="F212" s="35">
        <f t="shared" si="59"/>
        <v>46828616.556160301</v>
      </c>
      <c r="G212" s="35">
        <f t="shared" si="59"/>
        <v>27628883.768134579</v>
      </c>
      <c r="H212" s="35">
        <f t="shared" ref="H212:V212" si="60">H6+H33+H34+H48+H49+H50+H51+H53+H81+H83+H90+H133+H134+H136+H137+H139+H141+H145+H146+H147+H180+H182+H183+H184+H185+H188+H189</f>
        <v>19199732.788025726</v>
      </c>
      <c r="I212" s="35">
        <f t="shared" si="60"/>
        <v>2200248.9886296955</v>
      </c>
      <c r="J212" s="35">
        <f t="shared" si="60"/>
        <v>1643706.5252099999</v>
      </c>
      <c r="K212" s="35">
        <f t="shared" si="60"/>
        <v>13782281.230000002</v>
      </c>
      <c r="L212" s="35">
        <f t="shared" si="60"/>
        <v>10199307.912646607</v>
      </c>
      <c r="M212" s="35">
        <f t="shared" si="60"/>
        <v>6017591.6684614969</v>
      </c>
      <c r="N212" s="35">
        <f t="shared" si="60"/>
        <v>4181716.2441851082</v>
      </c>
      <c r="O212" s="35">
        <f t="shared" si="60"/>
        <v>598439.13775339432</v>
      </c>
      <c r="P212" s="35">
        <f t="shared" si="60"/>
        <v>2984534.1795999999</v>
      </c>
      <c r="Q212" s="35">
        <f t="shared" si="60"/>
        <v>64454853.300000004</v>
      </c>
      <c r="R212" s="35">
        <f t="shared" si="60"/>
        <v>57027924.4688069</v>
      </c>
      <c r="S212" s="35">
        <f t="shared" si="60"/>
        <v>33646475.436596073</v>
      </c>
      <c r="T212" s="35">
        <f t="shared" si="60"/>
        <v>23381449.032210834</v>
      </c>
      <c r="U212" s="35">
        <f t="shared" si="60"/>
        <v>2798688.1263830904</v>
      </c>
      <c r="V212" s="35">
        <f t="shared" si="60"/>
        <v>4628240.704810001</v>
      </c>
    </row>
    <row r="213" spans="1:22" x14ac:dyDescent="0.2">
      <c r="A213" s="33"/>
      <c r="B213" s="33"/>
      <c r="C213" s="4" t="s">
        <v>23</v>
      </c>
      <c r="D213" s="33"/>
      <c r="E213" s="36">
        <f t="shared" ref="E213:G213" si="61">E9+E32+E35+E37+E43+E52+E56+E61+E62+E73+E75+E99+E113+E115+E116+E143+E144+E148+E149+E150+E151+E152+E161+E190+E191+E197+E198+E199</f>
        <v>38869105.75</v>
      </c>
      <c r="F213" s="36">
        <f t="shared" si="61"/>
        <v>36352421.896548487</v>
      </c>
      <c r="G213" s="36">
        <f t="shared" si="61"/>
        <v>21447928.918963604</v>
      </c>
      <c r="H213" s="36">
        <f t="shared" ref="H213:V213" si="62">H9+H32+H35+H37+H43+H52+H56+H61+H62+H73+H75+H99+H113+H115+H116+H143+H144+H148+H149+H150+H151+H152+H161+H190+H191+H197+H198+H199</f>
        <v>14904492.977584876</v>
      </c>
      <c r="I213" s="36">
        <f t="shared" si="62"/>
        <v>1156265.1522015189</v>
      </c>
      <c r="J213" s="36">
        <f t="shared" si="62"/>
        <v>1360418.7012499999</v>
      </c>
      <c r="K213" s="36">
        <f t="shared" si="62"/>
        <v>7108499.6000000006</v>
      </c>
      <c r="L213" s="36">
        <f t="shared" si="62"/>
        <v>5439795.914411705</v>
      </c>
      <c r="M213" s="36">
        <f t="shared" si="62"/>
        <v>3209479.5895029069</v>
      </c>
      <c r="N213" s="36">
        <f t="shared" si="62"/>
        <v>2230316.3249087995</v>
      </c>
      <c r="O213" s="36">
        <f t="shared" si="62"/>
        <v>211461.26758829367</v>
      </c>
      <c r="P213" s="36">
        <f t="shared" si="62"/>
        <v>1457242.4179999998</v>
      </c>
      <c r="Q213" s="36">
        <f t="shared" si="62"/>
        <v>45977605.350000001</v>
      </c>
      <c r="R213" s="36">
        <f t="shared" si="62"/>
        <v>41792217.810960174</v>
      </c>
      <c r="S213" s="36">
        <f t="shared" si="62"/>
        <v>24657408.508466512</v>
      </c>
      <c r="T213" s="36">
        <f t="shared" si="62"/>
        <v>17134809.302493677</v>
      </c>
      <c r="U213" s="36">
        <f t="shared" si="62"/>
        <v>1367726.419789813</v>
      </c>
      <c r="V213" s="36">
        <f t="shared" si="62"/>
        <v>2817661.1192499995</v>
      </c>
    </row>
    <row r="214" spans="1:22" x14ac:dyDescent="0.2">
      <c r="A214" s="33"/>
      <c r="B214" s="33"/>
      <c r="C214" s="4" t="s">
        <v>53</v>
      </c>
      <c r="D214" s="33"/>
      <c r="E214" s="35">
        <f t="shared" ref="E214:G214" si="63">E30+E31+E36+E40+E41+E42+E68+E69+E70+E71+E72+E74+E80+E82+E84+E100+E101+E102+E104+E105+E106+E107+E108+E109+E110+E111+E138+E140+E142+E154+E155+E156+E157+E158+E159+E160+E181+E201+E202+E203+E204+E205</f>
        <v>42071922.669999987</v>
      </c>
      <c r="F214" s="35">
        <f t="shared" si="63"/>
        <v>39528969.787504546</v>
      </c>
      <c r="G214" s="35">
        <f t="shared" si="63"/>
        <v>23322092.174627688</v>
      </c>
      <c r="H214" s="35">
        <f t="shared" ref="H214:V214" si="64">H30+H31+H36+H40+H41+H42+H68+H69+H70+H71+H72+H74+H80+H82+H84+H100+H101+H102+H104+H105+H106+H107+H108+H109+H110+H111+H138+H140+H142+H154+H155+H156+H157+H158+H159+H160+H181+H201+H202+H203+H204+H205</f>
        <v>16206877.612876868</v>
      </c>
      <c r="I214" s="35">
        <f t="shared" si="64"/>
        <v>1095216.2909454401</v>
      </c>
      <c r="J214" s="35">
        <f t="shared" si="64"/>
        <v>1447736.59155</v>
      </c>
      <c r="K214" s="35">
        <f t="shared" si="64"/>
        <v>11371506.340000002</v>
      </c>
      <c r="L214" s="35">
        <f t="shared" si="64"/>
        <v>8878662.5215071198</v>
      </c>
      <c r="M214" s="35">
        <f t="shared" si="64"/>
        <v>5238410.8876892002</v>
      </c>
      <c r="N214" s="35">
        <f t="shared" si="64"/>
        <v>3640251.63381792</v>
      </c>
      <c r="O214" s="35">
        <f t="shared" si="64"/>
        <v>296023.05304288003</v>
      </c>
      <c r="P214" s="35">
        <f t="shared" si="64"/>
        <v>2196820.7654500003</v>
      </c>
      <c r="Q214" s="35">
        <f t="shared" si="64"/>
        <v>53443429.010000013</v>
      </c>
      <c r="R214" s="35">
        <f t="shared" si="64"/>
        <v>48407632.309011683</v>
      </c>
      <c r="S214" s="35">
        <f t="shared" si="64"/>
        <v>28560503.062316898</v>
      </c>
      <c r="T214" s="35">
        <f t="shared" si="64"/>
        <v>19847129.246694788</v>
      </c>
      <c r="U214" s="35">
        <f t="shared" si="64"/>
        <v>1391239.3439883199</v>
      </c>
      <c r="V214" s="35">
        <f t="shared" si="64"/>
        <v>3644557.3569999994</v>
      </c>
    </row>
    <row r="215" spans="1:22" x14ac:dyDescent="0.2">
      <c r="A215" s="33"/>
      <c r="B215" s="33"/>
      <c r="C215" s="4" t="s">
        <v>26</v>
      </c>
      <c r="D215" s="33"/>
      <c r="E215" s="35">
        <f t="shared" ref="E215:G215" si="65">E10+E15+E54+E55+E57+E58+E59+E60+E85+E86+E87+E88+E89+E91+E186+E187+E192+E193+E194+E195+E196</f>
        <v>29939671.294</v>
      </c>
      <c r="F215" s="35">
        <f t="shared" si="65"/>
        <v>27887152.794000007</v>
      </c>
      <c r="G215" s="35">
        <f t="shared" si="65"/>
        <v>16453420.148460001</v>
      </c>
      <c r="H215" s="35">
        <f>H10+H15+H54+H55+H57+H58+H59+H60+H85+H86+H87+H88+H89+H91+H186+H187+H192+H193+H194+H195+H196</f>
        <v>11433732.645540001</v>
      </c>
      <c r="I215" s="35">
        <f t="shared" ref="I215:V215" si="66">I10+I15+I54+I55+I57+I58+I59+I60+I85+I86+I87+I88+I89+I91+I186+I187+I192+I193+I194+I195+I196</f>
        <v>1089804.05</v>
      </c>
      <c r="J215" s="35">
        <f t="shared" si="66"/>
        <v>962714.45000000007</v>
      </c>
      <c r="K215" s="35">
        <f t="shared" si="66"/>
        <v>4706486.82</v>
      </c>
      <c r="L215" s="35">
        <f t="shared" si="66"/>
        <v>3572624.4599999995</v>
      </c>
      <c r="M215" s="35">
        <f t="shared" si="66"/>
        <v>2107848.4313999997</v>
      </c>
      <c r="N215" s="35">
        <f t="shared" si="66"/>
        <v>1464776.0285999998</v>
      </c>
      <c r="O215" s="35">
        <f t="shared" si="66"/>
        <v>171316.12</v>
      </c>
      <c r="P215" s="35">
        <f t="shared" si="66"/>
        <v>962546.24000000011</v>
      </c>
      <c r="Q215" s="35">
        <f t="shared" si="66"/>
        <v>34646158.114</v>
      </c>
      <c r="R215" s="35">
        <f t="shared" si="66"/>
        <v>31459777.254000008</v>
      </c>
      <c r="S215" s="35">
        <f t="shared" si="66"/>
        <v>18561268.579860002</v>
      </c>
      <c r="T215" s="35">
        <f t="shared" si="66"/>
        <v>12898508.674140001</v>
      </c>
      <c r="U215" s="35">
        <f t="shared" si="66"/>
        <v>1261120.1700000004</v>
      </c>
      <c r="V215" s="35">
        <f t="shared" si="66"/>
        <v>1925260.6900000004</v>
      </c>
    </row>
    <row r="216" spans="1:22" x14ac:dyDescent="0.2">
      <c r="A216" s="33"/>
      <c r="B216" s="33"/>
      <c r="C216" s="4" t="s">
        <v>29</v>
      </c>
      <c r="D216" s="33"/>
      <c r="E216" s="35">
        <f t="shared" ref="E216:G216" si="67">E11+E12+E16+E17+E18+E19+E20+E21+E22+E23+E24+E25+E26+E27+E38+E39+E63+E64+E65+E92+E93+E94+E95+E103+E153+E200</f>
        <v>45295551.829999998</v>
      </c>
      <c r="F216" s="35">
        <f t="shared" si="67"/>
        <v>42877276.486267835</v>
      </c>
      <c r="G216" s="35">
        <f t="shared" si="67"/>
        <v>25297593.126898024</v>
      </c>
      <c r="H216" s="35">
        <f>H11+H12+H16+H17+H18+H19+H20+H21+H22+H23+H24+H25+H26+H27+H38+H39+H63+H64+H65+H92+H93+H94+H95+H103+H153+H200</f>
        <v>17579683.359369811</v>
      </c>
      <c r="I216" s="35">
        <f t="shared" ref="I216:V216" si="68">I11+I12+I16+I17+I18+I19+I20+I21+I22+I23+I24+I25+I26+I27+I38+I39+I63+I64+I65+I92+I93+I94+I95+I103+I153+I200</f>
        <v>832931.02968215826</v>
      </c>
      <c r="J216" s="35">
        <f t="shared" si="68"/>
        <v>1585344.3140500002</v>
      </c>
      <c r="K216" s="35">
        <f t="shared" si="68"/>
        <v>3621843.4800000004</v>
      </c>
      <c r="L216" s="35">
        <f t="shared" si="68"/>
        <v>2812765.1076884735</v>
      </c>
      <c r="M216" s="35">
        <f t="shared" si="68"/>
        <v>1659531.4135361994</v>
      </c>
      <c r="N216" s="35">
        <f t="shared" si="68"/>
        <v>1153233.6941522742</v>
      </c>
      <c r="O216" s="35">
        <f t="shared" si="68"/>
        <v>66600.458911526803</v>
      </c>
      <c r="P216" s="35">
        <f t="shared" si="68"/>
        <v>742477.91339999996</v>
      </c>
      <c r="Q216" s="35">
        <f t="shared" si="68"/>
        <v>48917395.309999995</v>
      </c>
      <c r="R216" s="35">
        <f t="shared" si="68"/>
        <v>45690041.593956314</v>
      </c>
      <c r="S216" s="35">
        <f t="shared" si="68"/>
        <v>26957124.540434226</v>
      </c>
      <c r="T216" s="35">
        <f t="shared" si="68"/>
        <v>18732917.053522091</v>
      </c>
      <c r="U216" s="35">
        <f t="shared" si="68"/>
        <v>899531.48859368532</v>
      </c>
      <c r="V216" s="35">
        <f t="shared" si="68"/>
        <v>2327822.2274500006</v>
      </c>
    </row>
    <row r="217" spans="1:22" x14ac:dyDescent="0.2">
      <c r="A217" s="33"/>
      <c r="B217" s="33"/>
      <c r="C217" s="4" t="s">
        <v>15</v>
      </c>
      <c r="D217" s="33"/>
      <c r="E217" s="35">
        <f t="shared" ref="E217:G217" si="69">E5+E8+E13+E44+E45+E46+E47+E76+E77+E78+E112+E114+E117+E118+E119+E120+E121+E122+E123+E124+E125+E126+E127+E128+E129+E130+E131+E132+E162+E163+E164+E165+E166+E167+E168+E169+E170+E171+E172+E173+E174+E175+E176+E177+E206+E207</f>
        <v>67137763.429999992</v>
      </c>
      <c r="F217" s="35">
        <f t="shared" si="69"/>
        <v>63981637.972765736</v>
      </c>
      <c r="G217" s="35">
        <f t="shared" si="69"/>
        <v>37749166.403931797</v>
      </c>
      <c r="H217" s="35">
        <f>H5+H8+H13+H44+H45+H46+H47+H76+H77+H78+H112+H114+H117+H118+H119+H120+H121+H122+H123+H124+H125+H126+H127+H128+H129+H130+H131+H132+H162+H163+H164+H165+H166+H167+H168+H169+H170+H171+H172+H173+H174+H175+H176+H177+H206+H207</f>
        <v>26232471.568833966</v>
      </c>
      <c r="I217" s="35">
        <f t="shared" ref="I217:V217" si="70">I5+I8+I13+I44+I45+I46+I47+I76+I77+I78+I112+I114+I117+I118+I119+I120+I121+I122+I123+I124+I125+I126+I127+I128+I129+I130+I131+I132+I162+I163+I164+I165+I166+I167+I168+I169+I170+I171+I172+I173+I174+I175+I176+I177+I206+I207</f>
        <v>986284.97727424768</v>
      </c>
      <c r="J217" s="35">
        <f t="shared" si="70"/>
        <v>2169840.4799599997</v>
      </c>
      <c r="K217" s="35">
        <f t="shared" si="70"/>
        <v>19435845.939999994</v>
      </c>
      <c r="L217" s="35">
        <f t="shared" si="70"/>
        <v>15575224.945725869</v>
      </c>
      <c r="M217" s="35">
        <f t="shared" si="70"/>
        <v>9189382.7179782614</v>
      </c>
      <c r="N217" s="35">
        <f t="shared" si="70"/>
        <v>6385842.2277476061</v>
      </c>
      <c r="O217" s="35">
        <f t="shared" si="70"/>
        <v>285521.61841413128</v>
      </c>
      <c r="P217" s="35">
        <f t="shared" si="70"/>
        <v>3575099.3758599996</v>
      </c>
      <c r="Q217" s="35">
        <f t="shared" si="70"/>
        <v>86573609.36999999</v>
      </c>
      <c r="R217" s="35">
        <f t="shared" si="70"/>
        <v>79556862.918491647</v>
      </c>
      <c r="S217" s="35">
        <f t="shared" si="70"/>
        <v>46938549.121910051</v>
      </c>
      <c r="T217" s="35">
        <f t="shared" si="70"/>
        <v>32618313.79658157</v>
      </c>
      <c r="U217" s="35">
        <f t="shared" si="70"/>
        <v>1271806.5956883796</v>
      </c>
      <c r="V217" s="35">
        <f t="shared" si="70"/>
        <v>5744939.8558199992</v>
      </c>
    </row>
    <row r="218" spans="1:22" x14ac:dyDescent="0.2">
      <c r="A218" s="33"/>
      <c r="B218" s="33"/>
      <c r="C218" s="4" t="s">
        <v>12</v>
      </c>
      <c r="D218" s="33"/>
      <c r="E218" s="35">
        <f t="shared" ref="E218:G218" si="71">E4+E7+E14+E28+E29+E66+E67+E79+E96+E97+E98+E135+E178+E179</f>
        <v>18081083.629999999</v>
      </c>
      <c r="F218" s="35">
        <f t="shared" si="71"/>
        <v>14861770.580000002</v>
      </c>
      <c r="G218" s="35">
        <f t="shared" si="71"/>
        <v>8768444.6422000006</v>
      </c>
      <c r="H218" s="35">
        <f>H4+H7+H14+H28+H29+H66+H67+H79+H96+H97+H98+H135+H178+H179</f>
        <v>6093325.9378000014</v>
      </c>
      <c r="I218" s="35">
        <f t="shared" ref="I218:V218" si="72">I4+I7+I14+I28+I29+I66+I67+I79+I96+I97+I98+I135+I178+I179</f>
        <v>2507561.9899999998</v>
      </c>
      <c r="J218" s="35">
        <f t="shared" si="72"/>
        <v>711751.06134999997</v>
      </c>
      <c r="K218" s="35">
        <f t="shared" si="72"/>
        <v>2198823.59</v>
      </c>
      <c r="L218" s="35">
        <f t="shared" si="72"/>
        <v>1355696.79</v>
      </c>
      <c r="M218" s="35">
        <f t="shared" si="72"/>
        <v>799861.10609999986</v>
      </c>
      <c r="N218" s="35">
        <f t="shared" si="72"/>
        <v>555835.68390000006</v>
      </c>
      <c r="O218" s="35">
        <f t="shared" si="72"/>
        <v>304942.85000000003</v>
      </c>
      <c r="P218" s="35">
        <f t="shared" si="72"/>
        <v>538183.94999999995</v>
      </c>
      <c r="Q218" s="35">
        <f t="shared" si="72"/>
        <v>20279907.219999999</v>
      </c>
      <c r="R218" s="35">
        <f t="shared" si="72"/>
        <v>16217467.370000003</v>
      </c>
      <c r="S218" s="35">
        <f t="shared" si="72"/>
        <v>9568305.7482999973</v>
      </c>
      <c r="T218" s="35">
        <f t="shared" si="72"/>
        <v>6649161.6217</v>
      </c>
      <c r="U218" s="35">
        <f t="shared" si="72"/>
        <v>2812504.84</v>
      </c>
      <c r="V218" s="35">
        <f t="shared" si="72"/>
        <v>1249935.01135</v>
      </c>
    </row>
    <row r="219" spans="1:22" hidden="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</row>
    <row r="220" spans="1:22" hidden="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</row>
    <row r="221" spans="1:22" hidden="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</row>
    <row r="222" spans="1:22" hidden="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</row>
    <row r="223" spans="1:22" hidden="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</row>
    <row r="224" spans="1:22" s="39" customFormat="1" ht="11.25" x14ac:dyDescent="0.2">
      <c r="A224" s="37"/>
      <c r="B224" s="37"/>
      <c r="C224" s="37"/>
      <c r="D224" s="37"/>
      <c r="E224" s="38">
        <f t="shared" ref="E224:G224" si="73">E212+E213+E214+E215+E216+E217+E218</f>
        <v>292067670.67399997</v>
      </c>
      <c r="F224" s="38">
        <f t="shared" si="73"/>
        <v>272317846.0732469</v>
      </c>
      <c r="G224" s="38">
        <f t="shared" si="73"/>
        <v>160667529.18321568</v>
      </c>
      <c r="H224" s="38">
        <f>H212+H213+H214+H215+H216+H217+H218</f>
        <v>111650316.89003125</v>
      </c>
      <c r="I224" s="38">
        <f t="shared" ref="I224:V224" si="74">I212+I213+I214+I215+I216+I217+I218</f>
        <v>9868312.478733059</v>
      </c>
      <c r="J224" s="38">
        <f t="shared" si="74"/>
        <v>9881512.1233699992</v>
      </c>
      <c r="K224" s="38">
        <f t="shared" si="74"/>
        <v>62225287</v>
      </c>
      <c r="L224" s="38">
        <f t="shared" si="74"/>
        <v>47834077.651979767</v>
      </c>
      <c r="M224" s="38">
        <f t="shared" si="74"/>
        <v>28222105.814668067</v>
      </c>
      <c r="N224" s="38">
        <f t="shared" si="74"/>
        <v>19611971.837311707</v>
      </c>
      <c r="O224" s="38">
        <f t="shared" si="74"/>
        <v>1934304.505710226</v>
      </c>
      <c r="P224" s="38">
        <f t="shared" si="74"/>
        <v>12456904.84231</v>
      </c>
      <c r="Q224" s="38">
        <f t="shared" si="74"/>
        <v>354292957.67400002</v>
      </c>
      <c r="R224" s="38">
        <f t="shared" si="74"/>
        <v>320151923.7252267</v>
      </c>
      <c r="S224" s="38">
        <f t="shared" si="74"/>
        <v>188889634.99788377</v>
      </c>
      <c r="T224" s="38">
        <f t="shared" si="74"/>
        <v>131262288.72734296</v>
      </c>
      <c r="U224" s="38">
        <f t="shared" si="74"/>
        <v>11802616.984443288</v>
      </c>
      <c r="V224" s="38">
        <f t="shared" si="74"/>
        <v>22338416.965679996</v>
      </c>
    </row>
  </sheetData>
  <autoFilter ref="A3:V208">
    <filterColumn colId="2">
      <filters>
        <filter val="Центральный"/>
      </filters>
    </filterColumn>
  </autoFilter>
  <mergeCells count="7">
    <mergeCell ref="E1:J1"/>
    <mergeCell ref="K1:P1"/>
    <mergeCell ref="Q1:V1"/>
    <mergeCell ref="A1:A2"/>
    <mergeCell ref="B1:B2"/>
    <mergeCell ref="C1:C2"/>
    <mergeCell ref="D1:D2"/>
  </mergeCell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K22" sqref="K22"/>
    </sheetView>
  </sheetViews>
  <sheetFormatPr defaultColWidth="8.85546875" defaultRowHeight="12.75" x14ac:dyDescent="0.2"/>
  <cols>
    <col min="1" max="1" width="5.140625" style="14" bestFit="1" customWidth="1"/>
    <col min="2" max="2" width="21.7109375" style="14" customWidth="1"/>
    <col min="3" max="3" width="16.7109375" style="14" customWidth="1"/>
    <col min="4" max="4" width="22" style="14" customWidth="1"/>
    <col min="5" max="6" width="12.7109375" style="14" customWidth="1"/>
    <col min="7" max="7" width="11.7109375" style="14" customWidth="1"/>
    <col min="8" max="10" width="12.7109375" style="14" customWidth="1"/>
    <col min="11" max="11" width="10.28515625" style="14" customWidth="1"/>
    <col min="12" max="12" width="12.85546875" style="14" customWidth="1"/>
    <col min="13" max="13" width="13.28515625" style="14" customWidth="1"/>
    <col min="14" max="14" width="13.140625" style="14" customWidth="1"/>
    <col min="15" max="15" width="10.28515625" style="14" customWidth="1"/>
    <col min="16" max="16" width="12" style="14" customWidth="1"/>
    <col min="17" max="16384" width="8.85546875" style="14"/>
  </cols>
  <sheetData>
    <row r="1" spans="1:16" s="1" customFormat="1" ht="46.5" customHeight="1" x14ac:dyDescent="0.25">
      <c r="A1" s="110" t="s">
        <v>0</v>
      </c>
      <c r="B1" s="112" t="s">
        <v>1</v>
      </c>
      <c r="C1" s="114" t="s">
        <v>2</v>
      </c>
      <c r="D1" s="112" t="s">
        <v>3</v>
      </c>
      <c r="E1" s="107" t="s">
        <v>4</v>
      </c>
      <c r="F1" s="108"/>
      <c r="G1" s="108"/>
      <c r="H1" s="109"/>
      <c r="I1" s="107" t="s">
        <v>5</v>
      </c>
      <c r="J1" s="108"/>
      <c r="K1" s="108"/>
      <c r="L1" s="109"/>
      <c r="M1" s="107" t="s">
        <v>6</v>
      </c>
      <c r="N1" s="108"/>
      <c r="O1" s="108"/>
      <c r="P1" s="109"/>
    </row>
    <row r="2" spans="1:16" s="1" customFormat="1" ht="85.5" x14ac:dyDescent="0.25">
      <c r="A2" s="111"/>
      <c r="B2" s="113"/>
      <c r="C2" s="115"/>
      <c r="D2" s="113"/>
      <c r="E2" s="2" t="s">
        <v>7</v>
      </c>
      <c r="F2" s="2" t="s">
        <v>8</v>
      </c>
      <c r="G2" s="2" t="s">
        <v>9</v>
      </c>
      <c r="H2" s="2" t="s">
        <v>10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s="3" customFormat="1" ht="15.75" x14ac:dyDescent="0.25">
      <c r="A3" s="15">
        <v>1</v>
      </c>
      <c r="B3" s="15">
        <v>2</v>
      </c>
      <c r="C3" s="16">
        <v>3</v>
      </c>
      <c r="D3" s="15">
        <v>5</v>
      </c>
      <c r="E3" s="17">
        <v>34</v>
      </c>
      <c r="F3" s="17">
        <v>35</v>
      </c>
      <c r="G3" s="17">
        <v>36</v>
      </c>
      <c r="H3" s="17">
        <v>37</v>
      </c>
      <c r="I3" s="17">
        <v>38</v>
      </c>
      <c r="J3" s="17">
        <v>39</v>
      </c>
      <c r="K3" s="17">
        <v>40</v>
      </c>
      <c r="L3" s="17">
        <v>41</v>
      </c>
      <c r="M3" s="17">
        <v>42</v>
      </c>
      <c r="N3" s="17">
        <v>43</v>
      </c>
      <c r="O3" s="17">
        <v>44</v>
      </c>
      <c r="P3" s="17">
        <v>45</v>
      </c>
    </row>
    <row r="4" spans="1:16" s="11" customFormat="1" ht="25.5" x14ac:dyDescent="0.25">
      <c r="A4" s="26">
        <v>1</v>
      </c>
      <c r="B4" s="27" t="s">
        <v>256</v>
      </c>
      <c r="C4" s="10" t="s">
        <v>18</v>
      </c>
      <c r="D4" s="26" t="s">
        <v>33</v>
      </c>
      <c r="E4" s="28">
        <v>1369892.28</v>
      </c>
      <c r="F4" s="28">
        <v>1262464.0862799943</v>
      </c>
      <c r="G4" s="28">
        <v>59481.963920005684</v>
      </c>
      <c r="H4" s="28">
        <v>47946.229800000001</v>
      </c>
      <c r="I4" s="28">
        <v>917556.61</v>
      </c>
      <c r="J4" s="28">
        <v>689616.36563751136</v>
      </c>
      <c r="K4" s="28">
        <v>39841.13931248866</v>
      </c>
      <c r="L4" s="28">
        <v>188099.10505000001</v>
      </c>
      <c r="M4" s="28">
        <f t="shared" ref="M4:O14" si="0">E4+I4</f>
        <v>2287448.89</v>
      </c>
      <c r="N4" s="28">
        <f t="shared" si="0"/>
        <v>1952080.4519175058</v>
      </c>
      <c r="O4" s="28">
        <f t="shared" si="0"/>
        <v>99323.103232494352</v>
      </c>
      <c r="P4" s="28">
        <f t="shared" ref="P4:P14" si="1">H4+L4</f>
        <v>236045.33485000001</v>
      </c>
    </row>
    <row r="5" spans="1:16" s="11" customFormat="1" ht="30" x14ac:dyDescent="0.25">
      <c r="A5" s="26">
        <v>2</v>
      </c>
      <c r="B5" s="27" t="s">
        <v>257</v>
      </c>
      <c r="C5" s="10" t="s">
        <v>18</v>
      </c>
      <c r="D5" s="26" t="s">
        <v>77</v>
      </c>
      <c r="E5" s="28">
        <v>4437327.24</v>
      </c>
      <c r="F5" s="28">
        <v>4155464.1934967209</v>
      </c>
      <c r="G5" s="28">
        <v>192672.76897927947</v>
      </c>
      <c r="H5" s="28">
        <v>89190.27752399999</v>
      </c>
      <c r="I5" s="28">
        <v>336730.3</v>
      </c>
      <c r="J5" s="28">
        <v>254729.43226634816</v>
      </c>
      <c r="K5" s="28">
        <v>14621.1347036518</v>
      </c>
      <c r="L5" s="28">
        <v>67379.733030000003</v>
      </c>
      <c r="M5" s="28">
        <f t="shared" si="0"/>
        <v>4774057.54</v>
      </c>
      <c r="N5" s="28">
        <f t="shared" si="0"/>
        <v>4410193.6257630689</v>
      </c>
      <c r="O5" s="28">
        <f t="shared" si="0"/>
        <v>207293.90368293127</v>
      </c>
      <c r="P5" s="28">
        <f t="shared" si="1"/>
        <v>156570.01055399998</v>
      </c>
    </row>
    <row r="6" spans="1:16" s="11" customFormat="1" ht="30" x14ac:dyDescent="0.25">
      <c r="A6" s="26">
        <v>3</v>
      </c>
      <c r="B6" s="27" t="s">
        <v>258</v>
      </c>
      <c r="C6" s="10" t="s">
        <v>23</v>
      </c>
      <c r="D6" s="26" t="s">
        <v>24</v>
      </c>
      <c r="E6" s="29">
        <v>1764413.41</v>
      </c>
      <c r="F6" s="30">
        <f>E6-G6-H6</f>
        <v>1650171.7609041668</v>
      </c>
      <c r="G6" s="30">
        <f>E6*2.97476653987986%</f>
        <v>52487.179745833244</v>
      </c>
      <c r="H6" s="30">
        <f>E6*3.5%</f>
        <v>61754.469349999999</v>
      </c>
      <c r="I6" s="28">
        <v>149096.95999999999</v>
      </c>
      <c r="J6" s="30">
        <f>I6-K6-L6</f>
        <v>114096.79672194194</v>
      </c>
      <c r="K6" s="30">
        <f>I6*2.97476653987986%</f>
        <v>4435.2864780580585</v>
      </c>
      <c r="L6" s="30">
        <f>I6*20.5%</f>
        <v>30564.876799999998</v>
      </c>
      <c r="M6" s="28">
        <f t="shared" si="0"/>
        <v>1913510.3699999999</v>
      </c>
      <c r="N6" s="28">
        <f t="shared" si="0"/>
        <v>1764268.5576261089</v>
      </c>
      <c r="O6" s="28">
        <f t="shared" si="0"/>
        <v>56922.466223891301</v>
      </c>
      <c r="P6" s="28">
        <f t="shared" si="1"/>
        <v>92319.346149999998</v>
      </c>
    </row>
    <row r="7" spans="1:16" s="11" customFormat="1" ht="30" x14ac:dyDescent="0.25">
      <c r="A7" s="26">
        <v>4</v>
      </c>
      <c r="B7" s="27" t="s">
        <v>259</v>
      </c>
      <c r="C7" s="10" t="s">
        <v>12</v>
      </c>
      <c r="D7" s="26" t="s">
        <v>30</v>
      </c>
      <c r="E7" s="28">
        <v>0</v>
      </c>
      <c r="F7" s="28">
        <v>0</v>
      </c>
      <c r="G7" s="28">
        <v>0</v>
      </c>
      <c r="H7" s="28">
        <v>0</v>
      </c>
      <c r="I7" s="28">
        <v>1177033.3600000001</v>
      </c>
      <c r="J7" s="28">
        <v>772505.18</v>
      </c>
      <c r="K7" s="28">
        <v>163236.34</v>
      </c>
      <c r="L7" s="28">
        <v>241291.84</v>
      </c>
      <c r="M7" s="28">
        <f t="shared" si="0"/>
        <v>1177033.3600000001</v>
      </c>
      <c r="N7" s="28">
        <f t="shared" si="0"/>
        <v>772505.18</v>
      </c>
      <c r="O7" s="28">
        <f t="shared" si="0"/>
        <v>163236.34</v>
      </c>
      <c r="P7" s="28">
        <f t="shared" si="1"/>
        <v>241291.84</v>
      </c>
    </row>
    <row r="8" spans="1:16" s="11" customFormat="1" ht="25.5" x14ac:dyDescent="0.25">
      <c r="A8" s="26">
        <v>5</v>
      </c>
      <c r="B8" s="27" t="s">
        <v>260</v>
      </c>
      <c r="C8" s="10" t="s">
        <v>18</v>
      </c>
      <c r="D8" s="26" t="s">
        <v>33</v>
      </c>
      <c r="E8" s="28">
        <v>1853360.31</v>
      </c>
      <c r="F8" s="28">
        <v>1708018.1153453591</v>
      </c>
      <c r="G8" s="28">
        <v>80474.583804640861</v>
      </c>
      <c r="H8" s="28">
        <v>64867.610849999997</v>
      </c>
      <c r="I8" s="28">
        <v>762563.61</v>
      </c>
      <c r="J8" s="28">
        <v>573126.86712116934</v>
      </c>
      <c r="K8" s="28">
        <v>33111.202828830661</v>
      </c>
      <c r="L8" s="28">
        <v>156325.54004999998</v>
      </c>
      <c r="M8" s="28">
        <f t="shared" si="0"/>
        <v>2615923.92</v>
      </c>
      <c r="N8" s="28">
        <f t="shared" si="0"/>
        <v>2281144.9824665282</v>
      </c>
      <c r="O8" s="28">
        <f t="shared" si="0"/>
        <v>113585.78663347152</v>
      </c>
      <c r="P8" s="28">
        <f t="shared" si="1"/>
        <v>221193.15089999998</v>
      </c>
    </row>
    <row r="9" spans="1:16" s="11" customFormat="1" ht="45" x14ac:dyDescent="0.25">
      <c r="A9" s="26">
        <v>6</v>
      </c>
      <c r="B9" s="12" t="s">
        <v>261</v>
      </c>
      <c r="C9" s="10" t="s">
        <v>53</v>
      </c>
      <c r="D9" s="13" t="s">
        <v>33</v>
      </c>
      <c r="E9" s="28">
        <v>0</v>
      </c>
      <c r="F9" s="28">
        <v>0</v>
      </c>
      <c r="G9" s="28">
        <v>0</v>
      </c>
      <c r="H9" s="28">
        <v>0</v>
      </c>
      <c r="I9" s="28">
        <v>220418.88</v>
      </c>
      <c r="J9" s="28">
        <v>169495.06531584001</v>
      </c>
      <c r="K9" s="28">
        <v>5737.9442841600003</v>
      </c>
      <c r="L9" s="28">
        <v>45185.8704</v>
      </c>
      <c r="M9" s="28">
        <f t="shared" si="0"/>
        <v>220418.88</v>
      </c>
      <c r="N9" s="28">
        <f t="shared" si="0"/>
        <v>169495.06531584001</v>
      </c>
      <c r="O9" s="28">
        <f t="shared" si="0"/>
        <v>5737.9442841600003</v>
      </c>
      <c r="P9" s="28">
        <f t="shared" si="1"/>
        <v>45185.8704</v>
      </c>
    </row>
    <row r="10" spans="1:16" s="11" customFormat="1" ht="60" x14ac:dyDescent="0.25">
      <c r="A10" s="26">
        <v>7</v>
      </c>
      <c r="B10" s="27" t="s">
        <v>262</v>
      </c>
      <c r="C10" s="10" t="s">
        <v>23</v>
      </c>
      <c r="D10" s="26" t="s">
        <v>263</v>
      </c>
      <c r="E10" s="29">
        <v>2037131.15</v>
      </c>
      <c r="F10" s="30">
        <f>E10-G10-H10</f>
        <v>1933751.5000263301</v>
      </c>
      <c r="G10" s="30">
        <f>E10*2.97476653987986%</f>
        <v>60599.895823669802</v>
      </c>
      <c r="H10" s="30">
        <f>E10*2.1%</f>
        <v>42779.754150000001</v>
      </c>
      <c r="I10" s="28">
        <v>0</v>
      </c>
      <c r="J10" s="28">
        <v>0</v>
      </c>
      <c r="K10" s="28">
        <v>0</v>
      </c>
      <c r="L10" s="28">
        <v>0</v>
      </c>
      <c r="M10" s="28">
        <f t="shared" si="0"/>
        <v>2037131.15</v>
      </c>
      <c r="N10" s="28">
        <f t="shared" si="0"/>
        <v>1933751.5000263301</v>
      </c>
      <c r="O10" s="28">
        <f t="shared" si="0"/>
        <v>60599.895823669802</v>
      </c>
      <c r="P10" s="28">
        <f t="shared" si="1"/>
        <v>42779.754150000001</v>
      </c>
    </row>
    <row r="11" spans="1:16" s="11" customFormat="1" ht="30" x14ac:dyDescent="0.25">
      <c r="A11" s="26">
        <v>8</v>
      </c>
      <c r="B11" s="27" t="s">
        <v>264</v>
      </c>
      <c r="C11" s="10" t="s">
        <v>26</v>
      </c>
      <c r="D11" s="26" t="s">
        <v>30</v>
      </c>
      <c r="E11" s="28">
        <v>738107.95</v>
      </c>
      <c r="F11" s="28">
        <f>E11-G11-H11</f>
        <v>685407.03999999992</v>
      </c>
      <c r="G11" s="28">
        <v>26867.13</v>
      </c>
      <c r="H11" s="28">
        <v>25833.78</v>
      </c>
      <c r="I11" s="28">
        <v>0</v>
      </c>
      <c r="J11" s="28">
        <v>0</v>
      </c>
      <c r="K11" s="28">
        <v>0</v>
      </c>
      <c r="L11" s="28">
        <v>0</v>
      </c>
      <c r="M11" s="28">
        <f t="shared" si="0"/>
        <v>738107.95</v>
      </c>
      <c r="N11" s="28">
        <f t="shared" si="0"/>
        <v>685407.03999999992</v>
      </c>
      <c r="O11" s="28">
        <f t="shared" si="0"/>
        <v>26867.13</v>
      </c>
      <c r="P11" s="28">
        <f t="shared" si="1"/>
        <v>25833.78</v>
      </c>
    </row>
    <row r="12" spans="1:16" s="11" customFormat="1" ht="30" x14ac:dyDescent="0.25">
      <c r="A12" s="26">
        <v>9</v>
      </c>
      <c r="B12" s="27" t="s">
        <v>265</v>
      </c>
      <c r="C12" s="10" t="s">
        <v>26</v>
      </c>
      <c r="D12" s="26" t="s">
        <v>30</v>
      </c>
      <c r="E12" s="28">
        <v>1640823.61</v>
      </c>
      <c r="F12" s="28">
        <f>E12-G12-H12</f>
        <v>1523668.8</v>
      </c>
      <c r="G12" s="28">
        <v>59725.98</v>
      </c>
      <c r="H12" s="28">
        <v>57428.83</v>
      </c>
      <c r="I12" s="28">
        <v>0</v>
      </c>
      <c r="J12" s="28">
        <v>0</v>
      </c>
      <c r="K12" s="28">
        <v>0</v>
      </c>
      <c r="L12" s="28">
        <v>0</v>
      </c>
      <c r="M12" s="28">
        <f t="shared" si="0"/>
        <v>1640823.61</v>
      </c>
      <c r="N12" s="28">
        <f t="shared" si="0"/>
        <v>1523668.8</v>
      </c>
      <c r="O12" s="28">
        <f t="shared" si="0"/>
        <v>59725.98</v>
      </c>
      <c r="P12" s="28">
        <f t="shared" si="1"/>
        <v>57428.83</v>
      </c>
    </row>
    <row r="13" spans="1:16" s="11" customFormat="1" ht="30" x14ac:dyDescent="0.25">
      <c r="A13" s="26">
        <v>10</v>
      </c>
      <c r="B13" s="27" t="s">
        <v>266</v>
      </c>
      <c r="C13" s="10" t="s">
        <v>26</v>
      </c>
      <c r="D13" s="26" t="s">
        <v>30</v>
      </c>
      <c r="E13" s="28">
        <v>804568.39</v>
      </c>
      <c r="F13" s="28">
        <f>E13-G13-H13</f>
        <v>747122.21</v>
      </c>
      <c r="G13" s="28">
        <v>29286.29</v>
      </c>
      <c r="H13" s="28">
        <v>28159.89</v>
      </c>
      <c r="I13" s="28">
        <v>232279.71</v>
      </c>
      <c r="J13" s="28">
        <f>I13-K13-L13</f>
        <v>176207.38999999998</v>
      </c>
      <c r="K13" s="28">
        <v>8454.98</v>
      </c>
      <c r="L13" s="28">
        <v>47617.34</v>
      </c>
      <c r="M13" s="28">
        <f t="shared" si="0"/>
        <v>1036848.1</v>
      </c>
      <c r="N13" s="28">
        <f t="shared" si="0"/>
        <v>923329.6</v>
      </c>
      <c r="O13" s="28">
        <f t="shared" si="0"/>
        <v>37741.270000000004</v>
      </c>
      <c r="P13" s="28">
        <f t="shared" si="1"/>
        <v>75777.23</v>
      </c>
    </row>
    <row r="14" spans="1:16" s="11" customFormat="1" ht="25.5" x14ac:dyDescent="0.25">
      <c r="A14" s="26">
        <v>11</v>
      </c>
      <c r="B14" s="27" t="s">
        <v>267</v>
      </c>
      <c r="C14" s="10" t="s">
        <v>18</v>
      </c>
      <c r="D14" s="26" t="s">
        <v>33</v>
      </c>
      <c r="E14" s="28">
        <v>2560429.27</v>
      </c>
      <c r="F14" s="28">
        <v>2359638.0868976815</v>
      </c>
      <c r="G14" s="28">
        <v>111176.15865231863</v>
      </c>
      <c r="H14" s="28">
        <v>89615.024450000012</v>
      </c>
      <c r="I14" s="28">
        <v>1007696.99</v>
      </c>
      <c r="J14" s="28">
        <v>757363.99077072705</v>
      </c>
      <c r="K14" s="28">
        <v>43755.116279272945</v>
      </c>
      <c r="L14" s="28">
        <v>206577.88295</v>
      </c>
      <c r="M14" s="28">
        <f t="shared" si="0"/>
        <v>3568126.26</v>
      </c>
      <c r="N14" s="28">
        <f t="shared" si="0"/>
        <v>3117002.0776684084</v>
      </c>
      <c r="O14" s="28">
        <f t="shared" si="0"/>
        <v>154931.27493159159</v>
      </c>
      <c r="P14" s="28">
        <f t="shared" si="1"/>
        <v>296192.90740000003</v>
      </c>
    </row>
    <row r="15" spans="1:16" ht="21" customHeight="1" x14ac:dyDescent="0.2">
      <c r="I15" s="31">
        <f>SUM(I4:I14)</f>
        <v>4803376.42</v>
      </c>
      <c r="J15" s="31">
        <f t="shared" ref="J15:P15" si="2">SUM(J4:J14)</f>
        <v>3507141.0878335377</v>
      </c>
      <c r="K15" s="31">
        <f t="shared" si="2"/>
        <v>313193.14388646215</v>
      </c>
      <c r="L15" s="31">
        <f t="shared" si="2"/>
        <v>983042.18827999989</v>
      </c>
      <c r="M15" s="31">
        <f t="shared" si="2"/>
        <v>22009430.030000001</v>
      </c>
      <c r="N15" s="31">
        <f t="shared" si="2"/>
        <v>19532846.880783793</v>
      </c>
      <c r="O15" s="31">
        <f t="shared" si="2"/>
        <v>985965.09481220995</v>
      </c>
      <c r="P15" s="31">
        <f t="shared" si="2"/>
        <v>1490618.0544040003</v>
      </c>
    </row>
  </sheetData>
  <mergeCells count="7">
    <mergeCell ref="M1:P1"/>
    <mergeCell ref="A1:A2"/>
    <mergeCell ref="B1:B2"/>
    <mergeCell ref="C1:C2"/>
    <mergeCell ref="D1:D2"/>
    <mergeCell ref="E1:H1"/>
    <mergeCell ref="I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D243"/>
  <sheetViews>
    <sheetView zoomScale="70" zoomScaleNormal="70" workbookViewId="0">
      <pane ySplit="14" topLeftCell="A15" activePane="bottomLeft" state="frozen"/>
      <selection pane="bottomLeft" activeCell="N20" sqref="N20:N231"/>
    </sheetView>
  </sheetViews>
  <sheetFormatPr defaultRowHeight="15" x14ac:dyDescent="0.25"/>
  <cols>
    <col min="1" max="1" width="5.28515625" style="68" customWidth="1"/>
    <col min="2" max="2" width="39.42578125" style="69" customWidth="1"/>
    <col min="3" max="3" width="19.28515625" style="69" hidden="1" customWidth="1"/>
    <col min="4" max="6" width="27.7109375" style="69" customWidth="1"/>
    <col min="7" max="7" width="7.7109375" style="69" hidden="1" customWidth="1"/>
    <col min="8" max="8" width="13.5703125" style="70" customWidth="1"/>
    <col min="9" max="11" width="13.5703125" style="70" hidden="1" customWidth="1"/>
    <col min="12" max="12" width="12.5703125" style="70" hidden="1" customWidth="1"/>
    <col min="13" max="13" width="14.42578125" style="70" hidden="1" customWidth="1"/>
    <col min="14" max="14" width="14" style="70" customWidth="1"/>
    <col min="15" max="16" width="12.85546875" style="70" hidden="1" customWidth="1"/>
    <col min="17" max="17" width="13.140625" style="70" hidden="1" customWidth="1"/>
    <col min="18" max="18" width="12.140625" style="70" hidden="1" customWidth="1"/>
    <col min="19" max="19" width="13.5703125" style="70" hidden="1" customWidth="1"/>
    <col min="20" max="20" width="14" style="70" customWidth="1"/>
    <col min="21" max="24" width="13.85546875" style="70" hidden="1" customWidth="1"/>
    <col min="25" max="25" width="14" style="70" hidden="1" customWidth="1"/>
    <col min="26" max="26" width="15.7109375" style="69" bestFit="1" customWidth="1"/>
    <col min="27" max="30" width="15.5703125" style="69" customWidth="1"/>
    <col min="31" max="16384" width="9.140625" style="69"/>
  </cols>
  <sheetData>
    <row r="1" spans="1:27" ht="20.25" x14ac:dyDescent="0.3">
      <c r="T1" s="71" t="s">
        <v>286</v>
      </c>
      <c r="U1" s="71"/>
      <c r="V1" s="71"/>
      <c r="W1" s="71"/>
      <c r="X1" s="71"/>
      <c r="Y1" s="71"/>
    </row>
    <row r="2" spans="1:27" ht="20.25" x14ac:dyDescent="0.3">
      <c r="T2" s="71" t="s">
        <v>287</v>
      </c>
      <c r="U2" s="71"/>
      <c r="V2" s="71"/>
      <c r="W2" s="71"/>
      <c r="X2" s="71"/>
      <c r="Y2" s="71"/>
    </row>
    <row r="3" spans="1:27" ht="20.25" x14ac:dyDescent="0.3">
      <c r="T3" s="71" t="s">
        <v>288</v>
      </c>
      <c r="U3" s="71"/>
      <c r="V3" s="71"/>
      <c r="W3" s="71"/>
      <c r="X3" s="71"/>
      <c r="Y3" s="71"/>
    </row>
    <row r="4" spans="1:27" ht="20.25" x14ac:dyDescent="0.3">
      <c r="T4" s="71" t="s">
        <v>289</v>
      </c>
      <c r="U4" s="71"/>
      <c r="V4" s="71"/>
      <c r="W4" s="71"/>
      <c r="X4" s="71"/>
      <c r="Y4" s="71"/>
    </row>
    <row r="5" spans="1:27" ht="20.25" x14ac:dyDescent="0.3">
      <c r="T5" s="71"/>
      <c r="U5" s="71"/>
      <c r="V5" s="71"/>
      <c r="W5" s="71"/>
      <c r="X5" s="71"/>
      <c r="Y5" s="71"/>
    </row>
    <row r="6" spans="1:27" ht="20.25" x14ac:dyDescent="0.3">
      <c r="T6" s="71" t="s">
        <v>290</v>
      </c>
      <c r="U6" s="71"/>
      <c r="V6" s="71"/>
      <c r="W6" s="71"/>
      <c r="X6" s="71"/>
      <c r="Y6" s="71"/>
    </row>
    <row r="7" spans="1:27" ht="20.25" x14ac:dyDescent="0.3">
      <c r="T7" s="71"/>
      <c r="U7" s="71"/>
      <c r="V7" s="71"/>
      <c r="W7" s="71"/>
      <c r="X7" s="71"/>
      <c r="Y7" s="71"/>
    </row>
    <row r="8" spans="1:27" ht="20.25" x14ac:dyDescent="0.3">
      <c r="M8" s="72"/>
      <c r="T8" s="71" t="s">
        <v>291</v>
      </c>
      <c r="U8" s="71"/>
      <c r="V8" s="71"/>
      <c r="W8" s="71"/>
      <c r="X8" s="71"/>
      <c r="Y8" s="71"/>
    </row>
    <row r="10" spans="1:27" ht="23.25" x14ac:dyDescent="0.35">
      <c r="A10" s="128" t="s">
        <v>292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1:27" x14ac:dyDescent="0.25">
      <c r="Z11" s="73"/>
      <c r="AA11" s="73"/>
    </row>
    <row r="12" spans="1:27" s="74" customFormat="1" ht="30" customHeight="1" x14ac:dyDescent="0.25">
      <c r="A12" s="110" t="s">
        <v>0</v>
      </c>
      <c r="B12" s="110" t="s">
        <v>1</v>
      </c>
      <c r="C12" s="130" t="s">
        <v>2</v>
      </c>
      <c r="D12" s="110" t="s">
        <v>3</v>
      </c>
      <c r="E12" s="60"/>
      <c r="F12" s="60"/>
      <c r="G12" s="110" t="s">
        <v>302</v>
      </c>
      <c r="H12" s="133" t="s">
        <v>4</v>
      </c>
      <c r="I12" s="134"/>
      <c r="J12" s="134"/>
      <c r="K12" s="134"/>
      <c r="L12" s="134"/>
      <c r="M12" s="135"/>
      <c r="N12" s="133" t="s">
        <v>5</v>
      </c>
      <c r="O12" s="134"/>
      <c r="P12" s="134"/>
      <c r="Q12" s="134"/>
      <c r="R12" s="134"/>
      <c r="S12" s="135"/>
      <c r="T12" s="133" t="s">
        <v>6</v>
      </c>
      <c r="U12" s="134"/>
      <c r="V12" s="134"/>
      <c r="W12" s="134"/>
      <c r="X12" s="134"/>
      <c r="Y12" s="135"/>
    </row>
    <row r="13" spans="1:27" s="74" customFormat="1" ht="25.5" customHeight="1" x14ac:dyDescent="0.25">
      <c r="A13" s="129"/>
      <c r="B13" s="129"/>
      <c r="C13" s="131"/>
      <c r="D13" s="129"/>
      <c r="E13" s="62"/>
      <c r="F13" s="62"/>
      <c r="G13" s="126"/>
      <c r="H13" s="119" t="s">
        <v>7</v>
      </c>
      <c r="I13" s="119" t="s">
        <v>285</v>
      </c>
      <c r="J13" s="121" t="s">
        <v>270</v>
      </c>
      <c r="K13" s="122"/>
      <c r="L13" s="123"/>
      <c r="M13" s="119" t="s">
        <v>284</v>
      </c>
      <c r="N13" s="119" t="s">
        <v>7</v>
      </c>
      <c r="O13" s="119" t="s">
        <v>285</v>
      </c>
      <c r="P13" s="121" t="s">
        <v>270</v>
      </c>
      <c r="Q13" s="122"/>
      <c r="R13" s="123"/>
      <c r="S13" s="119" t="s">
        <v>284</v>
      </c>
      <c r="T13" s="119" t="s">
        <v>7</v>
      </c>
      <c r="U13" s="119" t="s">
        <v>285</v>
      </c>
      <c r="V13" s="121" t="s">
        <v>270</v>
      </c>
      <c r="W13" s="122"/>
      <c r="X13" s="123"/>
      <c r="Y13" s="119" t="s">
        <v>284</v>
      </c>
    </row>
    <row r="14" spans="1:27" s="74" customFormat="1" ht="48.75" customHeight="1" x14ac:dyDescent="0.25">
      <c r="A14" s="111"/>
      <c r="B14" s="111"/>
      <c r="C14" s="132"/>
      <c r="D14" s="111"/>
      <c r="E14" s="61"/>
      <c r="F14" s="61"/>
      <c r="G14" s="127"/>
      <c r="H14" s="119"/>
      <c r="I14" s="119"/>
      <c r="J14" s="58" t="s">
        <v>281</v>
      </c>
      <c r="K14" s="58" t="s">
        <v>282</v>
      </c>
      <c r="L14" s="58" t="s">
        <v>283</v>
      </c>
      <c r="M14" s="119"/>
      <c r="N14" s="119"/>
      <c r="O14" s="119"/>
      <c r="P14" s="58" t="s">
        <v>281</v>
      </c>
      <c r="Q14" s="58" t="s">
        <v>282</v>
      </c>
      <c r="R14" s="58" t="s">
        <v>283</v>
      </c>
      <c r="S14" s="119"/>
      <c r="T14" s="119"/>
      <c r="U14" s="119"/>
      <c r="V14" s="58" t="s">
        <v>281</v>
      </c>
      <c r="W14" s="58" t="s">
        <v>282</v>
      </c>
      <c r="X14" s="58" t="s">
        <v>283</v>
      </c>
      <c r="Y14" s="119"/>
    </row>
    <row r="15" spans="1:27" s="74" customFormat="1" ht="30" hidden="1" customHeight="1" x14ac:dyDescent="0.25">
      <c r="A15" s="120" t="s">
        <v>299</v>
      </c>
      <c r="B15" s="120"/>
      <c r="C15" s="120"/>
      <c r="D15" s="120"/>
      <c r="E15" s="66"/>
      <c r="F15" s="66"/>
      <c r="G15" s="67">
        <f t="shared" ref="G15:Y15" si="0">G18+G47+G76+G120+G142+G169+G217</f>
        <v>204</v>
      </c>
      <c r="H15" s="41">
        <f t="shared" si="0"/>
        <v>293109781.94399995</v>
      </c>
      <c r="I15" s="41">
        <f t="shared" si="0"/>
        <v>283218444.98873997</v>
      </c>
      <c r="J15" s="41">
        <f t="shared" si="0"/>
        <v>156594783.65516815</v>
      </c>
      <c r="K15" s="41">
        <f t="shared" si="0"/>
        <v>108750837.628279</v>
      </c>
      <c r="L15" s="41">
        <f t="shared" si="0"/>
        <v>17883446.247803695</v>
      </c>
      <c r="M15" s="41">
        <f t="shared" si="0"/>
        <v>9891338.945009999</v>
      </c>
      <c r="N15" s="41">
        <f t="shared" si="0"/>
        <v>63080103.549999997</v>
      </c>
      <c r="O15" s="41">
        <f t="shared" si="0"/>
        <v>49992246.855290003</v>
      </c>
      <c r="P15" s="41">
        <f t="shared" si="0"/>
        <v>27882167.421125975</v>
      </c>
      <c r="Q15" s="41">
        <f t="shared" si="0"/>
        <v>19385113.318254851</v>
      </c>
      <c r="R15" s="41">
        <f t="shared" si="0"/>
        <v>2665972.3103296123</v>
      </c>
      <c r="S15" s="41">
        <f t="shared" si="0"/>
        <v>13086959.698559999</v>
      </c>
      <c r="T15" s="41">
        <f t="shared" si="0"/>
        <v>356049977.17399997</v>
      </c>
      <c r="U15" s="41">
        <f t="shared" si="0"/>
        <v>333082885.28218007</v>
      </c>
      <c r="V15" s="41">
        <f t="shared" si="0"/>
        <v>184394405.03334332</v>
      </c>
      <c r="W15" s="41">
        <f t="shared" si="0"/>
        <v>128138486.45902941</v>
      </c>
      <c r="X15" s="41">
        <f t="shared" si="0"/>
        <v>20549992.752343636</v>
      </c>
      <c r="Y15" s="41">
        <f t="shared" si="0"/>
        <v>22967093.865019999</v>
      </c>
    </row>
    <row r="16" spans="1:27" s="74" customFormat="1" ht="30" hidden="1" customHeight="1" x14ac:dyDescent="0.25">
      <c r="A16" s="124" t="s">
        <v>298</v>
      </c>
      <c r="B16" s="125"/>
      <c r="C16" s="125"/>
      <c r="D16" s="125"/>
      <c r="E16" s="75"/>
      <c r="F16" s="75"/>
      <c r="G16" s="75"/>
      <c r="H16" s="41">
        <f>H15-H17</f>
        <v>292017061.24399996</v>
      </c>
      <c r="I16" s="41">
        <f t="shared" ref="I16:X16" si="1">I15-I17</f>
        <v>282125724.28873998</v>
      </c>
      <c r="J16" s="41">
        <f t="shared" si="1"/>
        <v>155982807.81516814</v>
      </c>
      <c r="K16" s="41">
        <f t="shared" si="1"/>
        <v>108394823.628279</v>
      </c>
      <c r="L16" s="41">
        <f t="shared" si="1"/>
        <v>17758715.427803695</v>
      </c>
      <c r="M16" s="41">
        <f t="shared" si="1"/>
        <v>9891338.945009999</v>
      </c>
      <c r="N16" s="41">
        <f t="shared" si="1"/>
        <v>62660389.619999997</v>
      </c>
      <c r="O16" s="41">
        <f t="shared" si="1"/>
        <v>49572532.925290003</v>
      </c>
      <c r="P16" s="41">
        <f t="shared" si="1"/>
        <v>27638098.591125976</v>
      </c>
      <c r="Q16" s="41">
        <f t="shared" si="1"/>
        <v>19215506.168254852</v>
      </c>
      <c r="R16" s="41">
        <f t="shared" si="1"/>
        <v>2659934.3603296122</v>
      </c>
      <c r="S16" s="41">
        <f t="shared" si="1"/>
        <v>13086959.698559999</v>
      </c>
      <c r="T16" s="41">
        <f t="shared" si="1"/>
        <v>354677451.05399996</v>
      </c>
      <c r="U16" s="41">
        <f>U15-U17</f>
        <v>331710359.20218009</v>
      </c>
      <c r="V16" s="41">
        <f t="shared" si="1"/>
        <v>183620906.38334331</v>
      </c>
      <c r="W16" s="41">
        <f t="shared" si="1"/>
        <v>127670227.79902941</v>
      </c>
      <c r="X16" s="41">
        <f t="shared" si="1"/>
        <v>20419223.982343636</v>
      </c>
      <c r="Y16" s="41">
        <f>Y15-Y17</f>
        <v>22967093.865019999</v>
      </c>
    </row>
    <row r="17" spans="1:26" s="74" customFormat="1" ht="30" hidden="1" customHeight="1" x14ac:dyDescent="0.25">
      <c r="A17" s="124" t="s">
        <v>297</v>
      </c>
      <c r="B17" s="125"/>
      <c r="C17" s="125"/>
      <c r="D17" s="125"/>
      <c r="E17" s="75"/>
      <c r="F17" s="75"/>
      <c r="G17" s="75"/>
      <c r="H17" s="41">
        <f t="shared" ref="H17:Y17" si="2">H46+H119+H216</f>
        <v>1092720.7</v>
      </c>
      <c r="I17" s="41">
        <f t="shared" si="2"/>
        <v>1092720.7</v>
      </c>
      <c r="J17" s="41">
        <f t="shared" si="2"/>
        <v>611975.84</v>
      </c>
      <c r="K17" s="41">
        <f t="shared" si="2"/>
        <v>356014</v>
      </c>
      <c r="L17" s="41">
        <f t="shared" si="2"/>
        <v>124730.82</v>
      </c>
      <c r="M17" s="41">
        <f t="shared" si="2"/>
        <v>0</v>
      </c>
      <c r="N17" s="41">
        <f t="shared" si="2"/>
        <v>419713.93</v>
      </c>
      <c r="O17" s="41">
        <f t="shared" si="2"/>
        <v>419713.93</v>
      </c>
      <c r="P17" s="41">
        <f t="shared" si="2"/>
        <v>244068.83</v>
      </c>
      <c r="Q17" s="41">
        <f t="shared" si="2"/>
        <v>169607.15</v>
      </c>
      <c r="R17" s="41">
        <f t="shared" si="2"/>
        <v>6037.95</v>
      </c>
      <c r="S17" s="41">
        <f t="shared" si="2"/>
        <v>0</v>
      </c>
      <c r="T17" s="41">
        <f t="shared" si="2"/>
        <v>1372526.1199999999</v>
      </c>
      <c r="U17" s="41">
        <f t="shared" si="2"/>
        <v>1372526.0799999998</v>
      </c>
      <c r="V17" s="41">
        <f t="shared" si="2"/>
        <v>773498.64999999991</v>
      </c>
      <c r="W17" s="41">
        <f t="shared" si="2"/>
        <v>468258.66000000003</v>
      </c>
      <c r="X17" s="41">
        <f t="shared" si="2"/>
        <v>130768.77</v>
      </c>
      <c r="Y17" s="41">
        <f t="shared" si="2"/>
        <v>0</v>
      </c>
      <c r="Z17" s="76"/>
    </row>
    <row r="18" spans="1:26" s="78" customFormat="1" ht="24.75" customHeight="1" x14ac:dyDescent="0.2">
      <c r="A18" s="45"/>
      <c r="B18" s="80" t="s">
        <v>273</v>
      </c>
      <c r="C18" s="81"/>
      <c r="D18" s="82"/>
      <c r="E18" s="65"/>
      <c r="F18" s="65"/>
      <c r="G18" s="57">
        <f>SUM(G19:G45)</f>
        <v>27</v>
      </c>
      <c r="H18" s="46">
        <f>SUM(H19:H46)</f>
        <v>51179784.909999989</v>
      </c>
      <c r="I18" s="46">
        <f t="shared" ref="I18:Y18" si="3">SUM(I19:I46)</f>
        <v>49551571.890000001</v>
      </c>
      <c r="J18" s="46">
        <f t="shared" si="3"/>
        <v>27068091.370000001</v>
      </c>
      <c r="K18" s="46">
        <f t="shared" si="3"/>
        <v>18810032.999999996</v>
      </c>
      <c r="L18" s="46">
        <f t="shared" si="3"/>
        <v>3673447.5199999996</v>
      </c>
      <c r="M18" s="46">
        <f t="shared" si="3"/>
        <v>1628213.0199999998</v>
      </c>
      <c r="N18" s="46">
        <f t="shared" si="3"/>
        <v>14706784.000000002</v>
      </c>
      <c r="O18" s="46">
        <f t="shared" si="3"/>
        <v>11543300.000000004</v>
      </c>
      <c r="P18" s="46">
        <f t="shared" si="3"/>
        <v>6322881.0499999989</v>
      </c>
      <c r="Q18" s="46">
        <f t="shared" si="3"/>
        <v>4393866.4699999988</v>
      </c>
      <c r="R18" s="46">
        <f t="shared" si="3"/>
        <v>826552.48</v>
      </c>
      <c r="S18" s="46">
        <f t="shared" si="3"/>
        <v>3163483.9999999995</v>
      </c>
      <c r="T18" s="46">
        <f t="shared" si="3"/>
        <v>65886568.910000004</v>
      </c>
      <c r="U18" s="46">
        <f>SUM(U19:U46)</f>
        <v>61094871.890000001</v>
      </c>
      <c r="V18" s="46">
        <f t="shared" si="3"/>
        <v>33390972.419999994</v>
      </c>
      <c r="W18" s="46">
        <f t="shared" si="3"/>
        <v>23203899.470000003</v>
      </c>
      <c r="X18" s="46">
        <f t="shared" si="3"/>
        <v>4499999.9999999981</v>
      </c>
      <c r="Y18" s="46">
        <f t="shared" si="3"/>
        <v>4791697.0199999986</v>
      </c>
      <c r="Z18" s="77"/>
    </row>
    <row r="19" spans="1:26" ht="45" hidden="1" customHeight="1" x14ac:dyDescent="0.25">
      <c r="A19" s="42">
        <v>1</v>
      </c>
      <c r="B19" s="47" t="s">
        <v>17</v>
      </c>
      <c r="C19" s="48" t="s">
        <v>18</v>
      </c>
      <c r="D19" s="49" t="s">
        <v>300</v>
      </c>
      <c r="E19" s="49" t="s">
        <v>303</v>
      </c>
      <c r="F19" s="49" t="s">
        <v>334</v>
      </c>
      <c r="G19" s="49">
        <v>1</v>
      </c>
      <c r="H19" s="40">
        <v>1898469.03</v>
      </c>
      <c r="I19" s="40">
        <v>1801647.1300000001</v>
      </c>
      <c r="J19" s="40">
        <v>984677.62</v>
      </c>
      <c r="K19" s="40">
        <v>684267.5</v>
      </c>
      <c r="L19" s="44">
        <v>132702.01</v>
      </c>
      <c r="M19" s="44">
        <v>96821.9</v>
      </c>
      <c r="N19" s="40">
        <v>977630.96</v>
      </c>
      <c r="O19" s="40">
        <v>781127.1399999999</v>
      </c>
      <c r="P19" s="40">
        <v>426919.57</v>
      </c>
      <c r="Q19" s="40">
        <v>296672.92</v>
      </c>
      <c r="R19" s="44">
        <v>57534.65</v>
      </c>
      <c r="S19" s="44">
        <v>196503.82</v>
      </c>
      <c r="T19" s="44">
        <v>2876099.99</v>
      </c>
      <c r="U19" s="44">
        <v>2582774.27</v>
      </c>
      <c r="V19" s="44">
        <v>1411597.19</v>
      </c>
      <c r="W19" s="44">
        <v>980940.41999999993</v>
      </c>
      <c r="X19" s="44">
        <v>190236.66</v>
      </c>
      <c r="Y19" s="44">
        <v>293325.71999999997</v>
      </c>
    </row>
    <row r="20" spans="1:26" ht="29.25" customHeight="1" x14ac:dyDescent="0.25">
      <c r="A20" s="42">
        <f>A19+1</f>
        <v>2</v>
      </c>
      <c r="B20" s="47" t="s">
        <v>301</v>
      </c>
      <c r="C20" s="48" t="s">
        <v>18</v>
      </c>
      <c r="D20" s="49" t="s">
        <v>33</v>
      </c>
      <c r="E20" s="49" t="s">
        <v>304</v>
      </c>
      <c r="F20" s="49" t="s">
        <v>335</v>
      </c>
      <c r="G20" s="49">
        <v>1</v>
      </c>
      <c r="H20" s="40">
        <v>597862.19999999995</v>
      </c>
      <c r="I20" s="40">
        <v>576937.0199999999</v>
      </c>
      <c r="J20" s="40">
        <v>315320.89</v>
      </c>
      <c r="K20" s="40">
        <v>219121.29</v>
      </c>
      <c r="L20" s="44">
        <v>42494.84</v>
      </c>
      <c r="M20" s="44">
        <v>20925.18</v>
      </c>
      <c r="N20" s="40">
        <v>0</v>
      </c>
      <c r="O20" s="40">
        <v>0</v>
      </c>
      <c r="P20" s="40">
        <v>0</v>
      </c>
      <c r="Q20" s="40">
        <v>0</v>
      </c>
      <c r="R20" s="44">
        <v>0</v>
      </c>
      <c r="S20" s="44">
        <v>0</v>
      </c>
      <c r="T20" s="44">
        <v>597862.19999999995</v>
      </c>
      <c r="U20" s="44">
        <v>576937.0199999999</v>
      </c>
      <c r="V20" s="44">
        <v>315320.89</v>
      </c>
      <c r="W20" s="44">
        <v>219121.29</v>
      </c>
      <c r="X20" s="44">
        <v>42494.84</v>
      </c>
      <c r="Y20" s="44">
        <v>20925.18</v>
      </c>
    </row>
    <row r="21" spans="1:26" ht="29.25" hidden="1" customHeight="1" x14ac:dyDescent="0.25">
      <c r="A21" s="42">
        <f t="shared" ref="A21:A45" si="4">A20+1</f>
        <v>3</v>
      </c>
      <c r="B21" s="47" t="s">
        <v>59</v>
      </c>
      <c r="C21" s="48" t="s">
        <v>18</v>
      </c>
      <c r="D21" s="49" t="s">
        <v>33</v>
      </c>
      <c r="E21" s="49"/>
      <c r="F21" s="49" t="s">
        <v>335</v>
      </c>
      <c r="G21" s="49">
        <v>1</v>
      </c>
      <c r="H21" s="40">
        <v>1092501.03</v>
      </c>
      <c r="I21" s="40">
        <v>1054263.5</v>
      </c>
      <c r="J21" s="40">
        <v>576200.32999999996</v>
      </c>
      <c r="K21" s="40">
        <v>400410.4</v>
      </c>
      <c r="L21" s="44">
        <v>77652.77</v>
      </c>
      <c r="M21" s="44">
        <v>38237.53</v>
      </c>
      <c r="N21" s="40">
        <v>1150735.71</v>
      </c>
      <c r="O21" s="40">
        <v>914834.8899999999</v>
      </c>
      <c r="P21" s="40">
        <v>499996.6</v>
      </c>
      <c r="Q21" s="40">
        <v>347455.27</v>
      </c>
      <c r="R21" s="44">
        <v>67383.02</v>
      </c>
      <c r="S21" s="44">
        <v>235900.82</v>
      </c>
      <c r="T21" s="44">
        <v>2243236.7400000002</v>
      </c>
      <c r="U21" s="44">
        <v>1969098.39</v>
      </c>
      <c r="V21" s="44">
        <v>1076196.93</v>
      </c>
      <c r="W21" s="44">
        <v>747865.67</v>
      </c>
      <c r="X21" s="44">
        <v>145035.79</v>
      </c>
      <c r="Y21" s="44">
        <v>274138.34999999998</v>
      </c>
    </row>
    <row r="22" spans="1:26" ht="29.25" hidden="1" customHeight="1" x14ac:dyDescent="0.25">
      <c r="A22" s="42">
        <f t="shared" si="4"/>
        <v>4</v>
      </c>
      <c r="B22" s="47" t="s">
        <v>76</v>
      </c>
      <c r="C22" s="48" t="s">
        <v>18</v>
      </c>
      <c r="D22" s="49" t="s">
        <v>77</v>
      </c>
      <c r="E22" s="49" t="s">
        <v>305</v>
      </c>
      <c r="F22" s="49" t="s">
        <v>335</v>
      </c>
      <c r="G22" s="49">
        <v>1</v>
      </c>
      <c r="H22" s="40">
        <v>2449254</v>
      </c>
      <c r="I22" s="40">
        <v>2375776.38</v>
      </c>
      <c r="J22" s="40">
        <v>1298463.94</v>
      </c>
      <c r="K22" s="40">
        <v>902322.4</v>
      </c>
      <c r="L22" s="44">
        <v>174990.04</v>
      </c>
      <c r="M22" s="44">
        <v>73477.62</v>
      </c>
      <c r="N22" s="40">
        <v>458102.8</v>
      </c>
      <c r="O22" s="40">
        <v>366482.24</v>
      </c>
      <c r="P22" s="40">
        <v>200298.3</v>
      </c>
      <c r="Q22" s="40">
        <v>139190.35</v>
      </c>
      <c r="R22" s="44">
        <v>26993.59</v>
      </c>
      <c r="S22" s="44">
        <v>91620.56</v>
      </c>
      <c r="T22" s="44">
        <v>2907356.8</v>
      </c>
      <c r="U22" s="44">
        <v>2742258.62</v>
      </c>
      <c r="V22" s="44">
        <v>1498762.24</v>
      </c>
      <c r="W22" s="44">
        <v>1041512.75</v>
      </c>
      <c r="X22" s="44">
        <v>201983.63</v>
      </c>
      <c r="Y22" s="44">
        <v>165098.18</v>
      </c>
    </row>
    <row r="23" spans="1:26" ht="29.25" hidden="1" customHeight="1" x14ac:dyDescent="0.25">
      <c r="A23" s="42">
        <f t="shared" si="4"/>
        <v>5</v>
      </c>
      <c r="B23" s="47" t="s">
        <v>78</v>
      </c>
      <c r="C23" s="48" t="s">
        <v>18</v>
      </c>
      <c r="D23" s="49" t="s">
        <v>77</v>
      </c>
      <c r="E23" s="49"/>
      <c r="F23" s="49" t="s">
        <v>335</v>
      </c>
      <c r="G23" s="49">
        <v>1</v>
      </c>
      <c r="H23" s="40">
        <v>2134438.4700000002</v>
      </c>
      <c r="I23" s="40">
        <v>2070405.3300000003</v>
      </c>
      <c r="J23" s="40">
        <v>1131565.53</v>
      </c>
      <c r="K23" s="40">
        <v>786342.15</v>
      </c>
      <c r="L23" s="44">
        <v>152497.65</v>
      </c>
      <c r="M23" s="44">
        <v>64033.14</v>
      </c>
      <c r="N23" s="40">
        <v>1194722.95</v>
      </c>
      <c r="O23" s="40">
        <v>896042.21</v>
      </c>
      <c r="P23" s="40">
        <v>489725.59</v>
      </c>
      <c r="Q23" s="40">
        <v>340317.79</v>
      </c>
      <c r="R23" s="44">
        <v>65998.83</v>
      </c>
      <c r="S23" s="44">
        <v>298680.74</v>
      </c>
      <c r="T23" s="44">
        <v>3329161.42</v>
      </c>
      <c r="U23" s="44">
        <v>2966447.54</v>
      </c>
      <c r="V23" s="44">
        <v>1621291.12</v>
      </c>
      <c r="W23" s="44">
        <v>1126659.94</v>
      </c>
      <c r="X23" s="44">
        <v>218496.47999999998</v>
      </c>
      <c r="Y23" s="44">
        <v>362713.88</v>
      </c>
    </row>
    <row r="24" spans="1:26" ht="31.5" hidden="1" customHeight="1" x14ac:dyDescent="0.25">
      <c r="A24" s="42">
        <f t="shared" si="4"/>
        <v>6</v>
      </c>
      <c r="B24" s="47" t="s">
        <v>79</v>
      </c>
      <c r="C24" s="48" t="s">
        <v>18</v>
      </c>
      <c r="D24" s="49" t="s">
        <v>80</v>
      </c>
      <c r="E24" s="49" t="s">
        <v>306</v>
      </c>
      <c r="F24" s="49" t="s">
        <v>335</v>
      </c>
      <c r="G24" s="49">
        <v>1</v>
      </c>
      <c r="H24" s="40">
        <v>5457958.7800000003</v>
      </c>
      <c r="I24" s="40">
        <v>5288762.05</v>
      </c>
      <c r="J24" s="40">
        <v>2890535.86</v>
      </c>
      <c r="K24" s="40">
        <v>2008677.46</v>
      </c>
      <c r="L24" s="44">
        <v>389548.73</v>
      </c>
      <c r="M24" s="44">
        <v>169196.73</v>
      </c>
      <c r="N24" s="40">
        <v>625771.12</v>
      </c>
      <c r="O24" s="40">
        <v>499991.12</v>
      </c>
      <c r="P24" s="40">
        <v>273266.64</v>
      </c>
      <c r="Q24" s="40">
        <v>189897.16</v>
      </c>
      <c r="R24" s="44">
        <v>36827.32</v>
      </c>
      <c r="S24" s="44">
        <v>125780</v>
      </c>
      <c r="T24" s="44">
        <v>6083729.9000000004</v>
      </c>
      <c r="U24" s="44">
        <v>5788753.1699999999</v>
      </c>
      <c r="V24" s="44">
        <v>3163802.5</v>
      </c>
      <c r="W24" s="44">
        <v>2198574.62</v>
      </c>
      <c r="X24" s="44">
        <v>426376.05</v>
      </c>
      <c r="Y24" s="44">
        <v>294976.73</v>
      </c>
    </row>
    <row r="25" spans="1:26" ht="29.25" hidden="1" customHeight="1" x14ac:dyDescent="0.25">
      <c r="A25" s="42">
        <f t="shared" si="4"/>
        <v>7</v>
      </c>
      <c r="B25" s="47" t="s">
        <v>81</v>
      </c>
      <c r="C25" s="48" t="s">
        <v>18</v>
      </c>
      <c r="D25" s="49" t="s">
        <v>33</v>
      </c>
      <c r="E25" s="49"/>
      <c r="F25" s="49" t="s">
        <v>335</v>
      </c>
      <c r="G25" s="49">
        <v>1</v>
      </c>
      <c r="H25" s="40">
        <v>1176641.3799999999</v>
      </c>
      <c r="I25" s="40">
        <v>1135458.93</v>
      </c>
      <c r="J25" s="40">
        <v>620577.13</v>
      </c>
      <c r="K25" s="40">
        <v>431248.51</v>
      </c>
      <c r="L25" s="44">
        <v>83633.289999999994</v>
      </c>
      <c r="M25" s="44">
        <v>41182.449999999997</v>
      </c>
      <c r="N25" s="40">
        <v>206217.84</v>
      </c>
      <c r="O25" s="40">
        <v>163943.18</v>
      </c>
      <c r="P25" s="40">
        <v>89602</v>
      </c>
      <c r="Q25" s="40">
        <v>62265.79</v>
      </c>
      <c r="R25" s="44">
        <v>12075.39</v>
      </c>
      <c r="S25" s="44">
        <v>42274.66</v>
      </c>
      <c r="T25" s="44">
        <v>1382859.22</v>
      </c>
      <c r="U25" s="44">
        <v>1299402.1099999999</v>
      </c>
      <c r="V25" s="44">
        <v>710179.13</v>
      </c>
      <c r="W25" s="44">
        <v>493514.3</v>
      </c>
      <c r="X25" s="44">
        <v>95708.68</v>
      </c>
      <c r="Y25" s="44">
        <v>83457.11</v>
      </c>
    </row>
    <row r="26" spans="1:26" ht="29.25" hidden="1" customHeight="1" x14ac:dyDescent="0.25">
      <c r="A26" s="42">
        <f t="shared" si="4"/>
        <v>8</v>
      </c>
      <c r="B26" s="47" t="s">
        <v>83</v>
      </c>
      <c r="C26" s="48" t="s">
        <v>18</v>
      </c>
      <c r="D26" s="49" t="s">
        <v>33</v>
      </c>
      <c r="E26" s="49"/>
      <c r="F26" s="49" t="s">
        <v>335</v>
      </c>
      <c r="G26" s="49">
        <v>1</v>
      </c>
      <c r="H26" s="40">
        <v>1806384.88</v>
      </c>
      <c r="I26" s="40">
        <v>1743161.41</v>
      </c>
      <c r="J26" s="40">
        <v>834655.57</v>
      </c>
      <c r="K26" s="40">
        <v>580014.88</v>
      </c>
      <c r="L26" s="44">
        <v>328490.96000000002</v>
      </c>
      <c r="M26" s="44">
        <v>63223.47</v>
      </c>
      <c r="N26" s="40">
        <v>355267.82</v>
      </c>
      <c r="O26" s="40">
        <v>282437.92000000004</v>
      </c>
      <c r="P26" s="40">
        <v>148506.21</v>
      </c>
      <c r="Q26" s="40">
        <v>103199.23</v>
      </c>
      <c r="R26" s="44">
        <v>30732.48</v>
      </c>
      <c r="S26" s="44">
        <v>72829.899999999994</v>
      </c>
      <c r="T26" s="44">
        <v>2161652.6999999997</v>
      </c>
      <c r="U26" s="44">
        <v>2025599.33</v>
      </c>
      <c r="V26" s="44">
        <v>983161.77999999991</v>
      </c>
      <c r="W26" s="44">
        <v>683214.11</v>
      </c>
      <c r="X26" s="44">
        <v>359223.44</v>
      </c>
      <c r="Y26" s="44">
        <v>136053.37</v>
      </c>
    </row>
    <row r="27" spans="1:26" ht="29.25" hidden="1" customHeight="1" x14ac:dyDescent="0.25">
      <c r="A27" s="42">
        <f t="shared" si="4"/>
        <v>9</v>
      </c>
      <c r="B27" s="47" t="s">
        <v>115</v>
      </c>
      <c r="C27" s="48" t="s">
        <v>18</v>
      </c>
      <c r="D27" s="49" t="s">
        <v>116</v>
      </c>
      <c r="E27" s="49" t="s">
        <v>307</v>
      </c>
      <c r="F27" s="49" t="s">
        <v>334</v>
      </c>
      <c r="G27" s="49">
        <v>1</v>
      </c>
      <c r="H27" s="40">
        <v>2862434.21</v>
      </c>
      <c r="I27" s="40">
        <v>2716450.07</v>
      </c>
      <c r="J27" s="40">
        <v>1602705.54</v>
      </c>
      <c r="K27" s="40">
        <v>1113744.53</v>
      </c>
      <c r="L27" s="44">
        <v>0</v>
      </c>
      <c r="M27" s="44">
        <v>145984.14000000001</v>
      </c>
      <c r="N27" s="40">
        <v>571091.37</v>
      </c>
      <c r="O27" s="40">
        <v>456302.01</v>
      </c>
      <c r="P27" s="40">
        <v>269218.19</v>
      </c>
      <c r="Q27" s="40">
        <v>187083.82</v>
      </c>
      <c r="R27" s="44">
        <v>0</v>
      </c>
      <c r="S27" s="44">
        <v>114789.36</v>
      </c>
      <c r="T27" s="44">
        <v>3433525.58</v>
      </c>
      <c r="U27" s="44">
        <v>3172752.08</v>
      </c>
      <c r="V27" s="44">
        <v>1871923.73</v>
      </c>
      <c r="W27" s="44">
        <v>1300828.3500000001</v>
      </c>
      <c r="X27" s="44">
        <v>0</v>
      </c>
      <c r="Y27" s="44">
        <v>260773.5</v>
      </c>
    </row>
    <row r="28" spans="1:26" ht="29.25" customHeight="1" x14ac:dyDescent="0.25">
      <c r="A28" s="42">
        <f t="shared" si="4"/>
        <v>10</v>
      </c>
      <c r="B28" s="47" t="s">
        <v>118</v>
      </c>
      <c r="C28" s="48" t="s">
        <v>18</v>
      </c>
      <c r="D28" s="49" t="s">
        <v>33</v>
      </c>
      <c r="E28" s="49"/>
      <c r="F28" s="49" t="s">
        <v>335</v>
      </c>
      <c r="G28" s="49">
        <v>1</v>
      </c>
      <c r="H28" s="40">
        <v>827404.85</v>
      </c>
      <c r="I28" s="40">
        <v>798445.67999999993</v>
      </c>
      <c r="J28" s="40">
        <v>436384.89</v>
      </c>
      <c r="K28" s="40">
        <v>303250.52</v>
      </c>
      <c r="L28" s="44">
        <v>58810.27</v>
      </c>
      <c r="M28" s="44">
        <v>28959.17</v>
      </c>
      <c r="N28" s="40">
        <v>0</v>
      </c>
      <c r="O28" s="40">
        <v>0</v>
      </c>
      <c r="P28" s="40">
        <v>0</v>
      </c>
      <c r="Q28" s="40">
        <v>0</v>
      </c>
      <c r="R28" s="44">
        <v>0</v>
      </c>
      <c r="S28" s="44">
        <v>0</v>
      </c>
      <c r="T28" s="44">
        <v>827404.85</v>
      </c>
      <c r="U28" s="44">
        <v>798445.67999999993</v>
      </c>
      <c r="V28" s="44">
        <v>436384.89</v>
      </c>
      <c r="W28" s="44">
        <v>303250.52</v>
      </c>
      <c r="X28" s="44">
        <v>58810.27</v>
      </c>
      <c r="Y28" s="44">
        <v>28959.17</v>
      </c>
    </row>
    <row r="29" spans="1:26" ht="29.25" hidden="1" customHeight="1" x14ac:dyDescent="0.25">
      <c r="A29" s="42">
        <f t="shared" si="4"/>
        <v>11</v>
      </c>
      <c r="B29" s="47" t="s">
        <v>125</v>
      </c>
      <c r="C29" s="48" t="s">
        <v>18</v>
      </c>
      <c r="D29" s="49" t="s">
        <v>33</v>
      </c>
      <c r="E29" s="49"/>
      <c r="F29" s="49" t="s">
        <v>335</v>
      </c>
      <c r="G29" s="49">
        <v>1</v>
      </c>
      <c r="H29" s="40">
        <v>814041.33</v>
      </c>
      <c r="I29" s="40">
        <v>785549.88</v>
      </c>
      <c r="J29" s="40">
        <v>429336.79</v>
      </c>
      <c r="K29" s="40">
        <v>298352.68</v>
      </c>
      <c r="L29" s="44">
        <v>57860.41</v>
      </c>
      <c r="M29" s="44">
        <v>28491.45</v>
      </c>
      <c r="N29" s="40">
        <v>363580.5</v>
      </c>
      <c r="O29" s="40">
        <v>289046.5</v>
      </c>
      <c r="P29" s="40">
        <v>157976.34</v>
      </c>
      <c r="Q29" s="40">
        <v>109780.17</v>
      </c>
      <c r="R29" s="44">
        <v>21289.99</v>
      </c>
      <c r="S29" s="44">
        <v>74534</v>
      </c>
      <c r="T29" s="44">
        <v>1177621.83</v>
      </c>
      <c r="U29" s="44">
        <v>1074596.3799999999</v>
      </c>
      <c r="V29" s="44">
        <v>587313.13</v>
      </c>
      <c r="W29" s="44">
        <v>408132.85</v>
      </c>
      <c r="X29" s="44">
        <v>79150.400000000009</v>
      </c>
      <c r="Y29" s="44">
        <v>103025.45</v>
      </c>
    </row>
    <row r="30" spans="1:26" ht="29.25" hidden="1" customHeight="1" x14ac:dyDescent="0.25">
      <c r="A30" s="42">
        <f t="shared" si="4"/>
        <v>12</v>
      </c>
      <c r="B30" s="47" t="s">
        <v>175</v>
      </c>
      <c r="C30" s="48" t="s">
        <v>18</v>
      </c>
      <c r="D30" s="49" t="s">
        <v>127</v>
      </c>
      <c r="E30" s="49"/>
      <c r="F30" s="49" t="s">
        <v>335</v>
      </c>
      <c r="G30" s="49">
        <v>1</v>
      </c>
      <c r="H30" s="40">
        <v>1995521.1</v>
      </c>
      <c r="I30" s="40">
        <v>1953615.1600000001</v>
      </c>
      <c r="J30" s="40">
        <v>1067734.68</v>
      </c>
      <c r="K30" s="40">
        <v>741985.12</v>
      </c>
      <c r="L30" s="44">
        <v>143895.35999999999</v>
      </c>
      <c r="M30" s="44">
        <v>41905.94</v>
      </c>
      <c r="N30" s="40">
        <v>650564.67000000004</v>
      </c>
      <c r="O30" s="40">
        <v>513295.52</v>
      </c>
      <c r="P30" s="40">
        <v>280538.07</v>
      </c>
      <c r="Q30" s="40">
        <v>194950.19</v>
      </c>
      <c r="R30" s="44">
        <v>37807.26</v>
      </c>
      <c r="S30" s="44">
        <v>137269.15</v>
      </c>
      <c r="T30" s="44">
        <v>2646085.77</v>
      </c>
      <c r="U30" s="44">
        <v>2466910.6800000002</v>
      </c>
      <c r="V30" s="44">
        <v>1348272.75</v>
      </c>
      <c r="W30" s="44">
        <v>936935.31</v>
      </c>
      <c r="X30" s="44">
        <v>181702.62</v>
      </c>
      <c r="Y30" s="44">
        <v>179175.09</v>
      </c>
    </row>
    <row r="31" spans="1:26" ht="29.25" hidden="1" customHeight="1" x14ac:dyDescent="0.25">
      <c r="A31" s="42">
        <f t="shared" si="4"/>
        <v>13</v>
      </c>
      <c r="B31" s="47" t="s">
        <v>176</v>
      </c>
      <c r="C31" s="48" t="s">
        <v>18</v>
      </c>
      <c r="D31" s="49" t="s">
        <v>77</v>
      </c>
      <c r="E31" s="49"/>
      <c r="F31" s="49" t="s">
        <v>335</v>
      </c>
      <c r="G31" s="49">
        <v>1</v>
      </c>
      <c r="H31" s="40">
        <v>4538151.97</v>
      </c>
      <c r="I31" s="40">
        <v>4447388.93</v>
      </c>
      <c r="J31" s="40">
        <v>2430689.27</v>
      </c>
      <c r="K31" s="40">
        <v>1689123.05</v>
      </c>
      <c r="L31" s="44">
        <v>327576.61</v>
      </c>
      <c r="M31" s="44">
        <v>90763.04</v>
      </c>
      <c r="N31" s="40">
        <v>627626.80000000005</v>
      </c>
      <c r="O31" s="40">
        <v>502101.44000000006</v>
      </c>
      <c r="P31" s="40">
        <v>274420.03000000003</v>
      </c>
      <c r="Q31" s="40">
        <v>190698.66</v>
      </c>
      <c r="R31" s="44">
        <v>36982.75</v>
      </c>
      <c r="S31" s="44">
        <v>125525.36</v>
      </c>
      <c r="T31" s="44">
        <v>5165778.7699999996</v>
      </c>
      <c r="U31" s="44">
        <v>4949490.37</v>
      </c>
      <c r="V31" s="44">
        <v>2705109.3</v>
      </c>
      <c r="W31" s="44">
        <v>1879821.71</v>
      </c>
      <c r="X31" s="44">
        <v>364559.35999999999</v>
      </c>
      <c r="Y31" s="44">
        <v>216288.4</v>
      </c>
    </row>
    <row r="32" spans="1:26" ht="29.25" hidden="1" customHeight="1" x14ac:dyDescent="0.25">
      <c r="A32" s="42">
        <f t="shared" si="4"/>
        <v>14</v>
      </c>
      <c r="B32" s="47" t="s">
        <v>178</v>
      </c>
      <c r="C32" s="48" t="s">
        <v>18</v>
      </c>
      <c r="D32" s="49" t="s">
        <v>80</v>
      </c>
      <c r="E32" s="49"/>
      <c r="F32" s="49" t="s">
        <v>335</v>
      </c>
      <c r="G32" s="49">
        <v>1</v>
      </c>
      <c r="H32" s="40">
        <v>2101630.04</v>
      </c>
      <c r="I32" s="40">
        <v>2036479.51</v>
      </c>
      <c r="J32" s="40">
        <v>1113023.6100000001</v>
      </c>
      <c r="K32" s="40">
        <v>773457.09</v>
      </c>
      <c r="L32" s="44">
        <v>149998.81</v>
      </c>
      <c r="M32" s="44">
        <v>65150.53</v>
      </c>
      <c r="N32" s="40">
        <v>1491887.75</v>
      </c>
      <c r="O32" s="40">
        <v>1192018.31</v>
      </c>
      <c r="P32" s="40">
        <v>651489.26</v>
      </c>
      <c r="Q32" s="40">
        <v>452729.82</v>
      </c>
      <c r="R32" s="44">
        <v>87799.23</v>
      </c>
      <c r="S32" s="44">
        <v>299869.44</v>
      </c>
      <c r="T32" s="44">
        <v>3593517.79</v>
      </c>
      <c r="U32" s="44">
        <v>3228497.8200000003</v>
      </c>
      <c r="V32" s="44">
        <v>1764512.87</v>
      </c>
      <c r="W32" s="44">
        <v>1226186.9099999999</v>
      </c>
      <c r="X32" s="44">
        <v>237798.03999999998</v>
      </c>
      <c r="Y32" s="44">
        <v>365019.97</v>
      </c>
    </row>
    <row r="33" spans="1:25" ht="39.75" hidden="1" customHeight="1" x14ac:dyDescent="0.25">
      <c r="A33" s="42">
        <f t="shared" si="4"/>
        <v>15</v>
      </c>
      <c r="B33" s="47" t="s">
        <v>179</v>
      </c>
      <c r="C33" s="48" t="s">
        <v>18</v>
      </c>
      <c r="D33" s="49" t="s">
        <v>80</v>
      </c>
      <c r="E33" s="49"/>
      <c r="F33" s="49" t="s">
        <v>335</v>
      </c>
      <c r="G33" s="49">
        <v>1</v>
      </c>
      <c r="H33" s="40">
        <v>2379340.09</v>
      </c>
      <c r="I33" s="40">
        <v>2305580.5499999998</v>
      </c>
      <c r="J33" s="40">
        <v>1260098.8999999999</v>
      </c>
      <c r="K33" s="40">
        <v>875661.95</v>
      </c>
      <c r="L33" s="44">
        <v>169819.7</v>
      </c>
      <c r="M33" s="44">
        <v>73759.539999999994</v>
      </c>
      <c r="N33" s="40">
        <v>620897.57999999996</v>
      </c>
      <c r="O33" s="40">
        <v>496095.08999999997</v>
      </c>
      <c r="P33" s="40">
        <v>271137.3</v>
      </c>
      <c r="Q33" s="40">
        <v>188417.44</v>
      </c>
      <c r="R33" s="44">
        <v>36540.35</v>
      </c>
      <c r="S33" s="44">
        <v>124802.49</v>
      </c>
      <c r="T33" s="44">
        <v>3000237.67</v>
      </c>
      <c r="U33" s="44">
        <v>2801675.6399999997</v>
      </c>
      <c r="V33" s="44">
        <v>1531236.2</v>
      </c>
      <c r="W33" s="44">
        <v>1064079.3899999999</v>
      </c>
      <c r="X33" s="44">
        <v>206360.05000000002</v>
      </c>
      <c r="Y33" s="44">
        <v>198562.03</v>
      </c>
    </row>
    <row r="34" spans="1:25" ht="29.25" hidden="1" customHeight="1" x14ac:dyDescent="0.25">
      <c r="A34" s="42">
        <f t="shared" si="4"/>
        <v>16</v>
      </c>
      <c r="B34" s="47" t="s">
        <v>181</v>
      </c>
      <c r="C34" s="48" t="s">
        <v>18</v>
      </c>
      <c r="D34" s="49" t="s">
        <v>33</v>
      </c>
      <c r="E34" s="49"/>
      <c r="F34" s="49" t="s">
        <v>335</v>
      </c>
      <c r="G34" s="49">
        <v>1</v>
      </c>
      <c r="H34" s="40">
        <v>598419.39</v>
      </c>
      <c r="I34" s="40">
        <v>577474.71</v>
      </c>
      <c r="J34" s="40">
        <v>315614.76</v>
      </c>
      <c r="K34" s="40">
        <v>219325.51</v>
      </c>
      <c r="L34" s="44">
        <v>42534.44</v>
      </c>
      <c r="M34" s="44">
        <v>20944.68</v>
      </c>
      <c r="N34" s="40">
        <v>614904.77</v>
      </c>
      <c r="O34" s="40">
        <v>488849.29000000004</v>
      </c>
      <c r="P34" s="40">
        <v>267177.15999999997</v>
      </c>
      <c r="Q34" s="40">
        <v>185665.48</v>
      </c>
      <c r="R34" s="44">
        <v>36006.65</v>
      </c>
      <c r="S34" s="44">
        <v>126055.48</v>
      </c>
      <c r="T34" s="44">
        <v>1213324.1600000001</v>
      </c>
      <c r="U34" s="44">
        <v>1066324</v>
      </c>
      <c r="V34" s="44">
        <v>582791.91999999993</v>
      </c>
      <c r="W34" s="44">
        <v>404990.99</v>
      </c>
      <c r="X34" s="44">
        <v>78541.09</v>
      </c>
      <c r="Y34" s="44">
        <v>147000.16</v>
      </c>
    </row>
    <row r="35" spans="1:25" ht="29.25" customHeight="1" x14ac:dyDescent="0.25">
      <c r="A35" s="42">
        <f t="shared" si="4"/>
        <v>17</v>
      </c>
      <c r="B35" s="47" t="s">
        <v>183</v>
      </c>
      <c r="C35" s="48" t="s">
        <v>18</v>
      </c>
      <c r="D35" s="49" t="s">
        <v>33</v>
      </c>
      <c r="E35" s="49"/>
      <c r="F35" s="49" t="s">
        <v>335</v>
      </c>
      <c r="G35" s="49">
        <v>1</v>
      </c>
      <c r="H35" s="40">
        <v>680707.87</v>
      </c>
      <c r="I35" s="40">
        <v>656883.09</v>
      </c>
      <c r="J35" s="40">
        <v>359014.85</v>
      </c>
      <c r="K35" s="40">
        <v>249484.9</v>
      </c>
      <c r="L35" s="44">
        <v>48383.34</v>
      </c>
      <c r="M35" s="44">
        <v>23824.78</v>
      </c>
      <c r="N35" s="40">
        <v>0</v>
      </c>
      <c r="O35" s="40">
        <v>0</v>
      </c>
      <c r="P35" s="40">
        <v>0</v>
      </c>
      <c r="Q35" s="40">
        <v>0</v>
      </c>
      <c r="R35" s="44">
        <v>0</v>
      </c>
      <c r="S35" s="44">
        <v>0</v>
      </c>
      <c r="T35" s="44">
        <v>680707.87</v>
      </c>
      <c r="U35" s="44">
        <v>656883.09</v>
      </c>
      <c r="V35" s="44">
        <v>359014.85</v>
      </c>
      <c r="W35" s="44">
        <v>249484.9</v>
      </c>
      <c r="X35" s="44">
        <v>48383.34</v>
      </c>
      <c r="Y35" s="44">
        <v>23824.78</v>
      </c>
    </row>
    <row r="36" spans="1:25" ht="29.25" customHeight="1" x14ac:dyDescent="0.25">
      <c r="A36" s="42">
        <f t="shared" si="4"/>
        <v>18</v>
      </c>
      <c r="B36" s="47" t="s">
        <v>188</v>
      </c>
      <c r="C36" s="48" t="s">
        <v>18</v>
      </c>
      <c r="D36" s="49" t="s">
        <v>33</v>
      </c>
      <c r="E36" s="49"/>
      <c r="F36" s="49" t="s">
        <v>335</v>
      </c>
      <c r="G36" s="49">
        <v>1</v>
      </c>
      <c r="H36" s="40">
        <v>593919.32999999996</v>
      </c>
      <c r="I36" s="40">
        <v>573132.14999999991</v>
      </c>
      <c r="J36" s="40">
        <v>313241.36</v>
      </c>
      <c r="K36" s="40">
        <v>217676.2</v>
      </c>
      <c r="L36" s="44">
        <v>42214.59</v>
      </c>
      <c r="M36" s="44">
        <v>20787.18</v>
      </c>
      <c r="N36" s="40">
        <v>0</v>
      </c>
      <c r="O36" s="40">
        <v>0</v>
      </c>
      <c r="P36" s="40">
        <v>0</v>
      </c>
      <c r="Q36" s="40">
        <v>0</v>
      </c>
      <c r="R36" s="44">
        <v>0</v>
      </c>
      <c r="S36" s="44">
        <v>0</v>
      </c>
      <c r="T36" s="44">
        <v>593919.32999999996</v>
      </c>
      <c r="U36" s="44">
        <v>573132.14999999991</v>
      </c>
      <c r="V36" s="44">
        <v>313241.36</v>
      </c>
      <c r="W36" s="44">
        <v>217676.2</v>
      </c>
      <c r="X36" s="44">
        <v>42214.59</v>
      </c>
      <c r="Y36" s="44">
        <v>20787.18</v>
      </c>
    </row>
    <row r="37" spans="1:25" ht="29.25" hidden="1" customHeight="1" x14ac:dyDescent="0.25">
      <c r="A37" s="42">
        <f t="shared" si="4"/>
        <v>19</v>
      </c>
      <c r="B37" s="47" t="s">
        <v>189</v>
      </c>
      <c r="C37" s="48" t="s">
        <v>18</v>
      </c>
      <c r="D37" s="49" t="s">
        <v>127</v>
      </c>
      <c r="E37" s="49"/>
      <c r="F37" s="49" t="s">
        <v>335</v>
      </c>
      <c r="G37" s="49">
        <v>1</v>
      </c>
      <c r="H37" s="40">
        <v>437648.22</v>
      </c>
      <c r="I37" s="40">
        <v>411389.33999999997</v>
      </c>
      <c r="J37" s="40">
        <v>224841.96</v>
      </c>
      <c r="K37" s="40">
        <v>156246.10999999999</v>
      </c>
      <c r="L37" s="44">
        <v>30301.27</v>
      </c>
      <c r="M37" s="44">
        <v>26258.880000000001</v>
      </c>
      <c r="N37" s="40">
        <v>52870.559999999998</v>
      </c>
      <c r="O37" s="40">
        <v>39652.92</v>
      </c>
      <c r="P37" s="40">
        <v>21672.03</v>
      </c>
      <c r="Q37" s="40">
        <v>15060.22</v>
      </c>
      <c r="R37" s="44">
        <v>2920.67</v>
      </c>
      <c r="S37" s="44">
        <v>13217.64</v>
      </c>
      <c r="T37" s="44">
        <v>490518.77999999997</v>
      </c>
      <c r="U37" s="44">
        <v>451042.25999999995</v>
      </c>
      <c r="V37" s="44">
        <v>246513.99</v>
      </c>
      <c r="W37" s="44">
        <v>171306.33</v>
      </c>
      <c r="X37" s="44">
        <v>33221.94</v>
      </c>
      <c r="Y37" s="44">
        <v>39476.520000000004</v>
      </c>
    </row>
    <row r="38" spans="1:25" ht="29.25" hidden="1" customHeight="1" x14ac:dyDescent="0.25">
      <c r="A38" s="42">
        <f t="shared" si="4"/>
        <v>20</v>
      </c>
      <c r="B38" s="47" t="s">
        <v>190</v>
      </c>
      <c r="C38" s="48" t="s">
        <v>18</v>
      </c>
      <c r="D38" s="49" t="s">
        <v>33</v>
      </c>
      <c r="E38" s="49"/>
      <c r="F38" s="49" t="s">
        <v>335</v>
      </c>
      <c r="G38" s="49">
        <v>1</v>
      </c>
      <c r="H38" s="40">
        <v>3239042.65</v>
      </c>
      <c r="I38" s="40">
        <v>3125676.1599999997</v>
      </c>
      <c r="J38" s="40">
        <v>1708316.41</v>
      </c>
      <c r="K38" s="40">
        <v>1187135.1399999999</v>
      </c>
      <c r="L38" s="44">
        <v>230224.61</v>
      </c>
      <c r="M38" s="44">
        <v>113366.49</v>
      </c>
      <c r="N38" s="40">
        <v>1996491.14</v>
      </c>
      <c r="O38" s="40">
        <v>1587210.46</v>
      </c>
      <c r="P38" s="40">
        <v>867478.76</v>
      </c>
      <c r="Q38" s="40">
        <v>602824.22</v>
      </c>
      <c r="R38" s="44">
        <v>116907.48</v>
      </c>
      <c r="S38" s="44">
        <v>409280.68</v>
      </c>
      <c r="T38" s="44">
        <v>5235533.79</v>
      </c>
      <c r="U38" s="44">
        <v>4712886.6199999992</v>
      </c>
      <c r="V38" s="44">
        <v>2575795.17</v>
      </c>
      <c r="W38" s="44">
        <v>1789959.3599999999</v>
      </c>
      <c r="X38" s="44">
        <v>347132.08999999997</v>
      </c>
      <c r="Y38" s="44">
        <v>522647.17</v>
      </c>
    </row>
    <row r="39" spans="1:25" ht="29.25" hidden="1" customHeight="1" x14ac:dyDescent="0.25">
      <c r="A39" s="42">
        <f t="shared" si="4"/>
        <v>21</v>
      </c>
      <c r="B39" s="47" t="s">
        <v>227</v>
      </c>
      <c r="C39" s="48" t="s">
        <v>18</v>
      </c>
      <c r="D39" s="49" t="s">
        <v>80</v>
      </c>
      <c r="E39" s="49"/>
      <c r="F39" s="49" t="s">
        <v>335</v>
      </c>
      <c r="G39" s="49">
        <v>1</v>
      </c>
      <c r="H39" s="40">
        <v>1053959.95</v>
      </c>
      <c r="I39" s="40">
        <v>1021287.21</v>
      </c>
      <c r="J39" s="40">
        <v>558177.37</v>
      </c>
      <c r="K39" s="40">
        <v>387885.97</v>
      </c>
      <c r="L39" s="44">
        <v>75223.87</v>
      </c>
      <c r="M39" s="44">
        <v>32672.74</v>
      </c>
      <c r="N39" s="40">
        <v>550229.4</v>
      </c>
      <c r="O39" s="40">
        <v>439633.29000000004</v>
      </c>
      <c r="P39" s="40">
        <v>240278.5</v>
      </c>
      <c r="Q39" s="40">
        <v>166973.19</v>
      </c>
      <c r="R39" s="44">
        <v>32381.599999999999</v>
      </c>
      <c r="S39" s="44">
        <v>110596.11</v>
      </c>
      <c r="T39" s="44">
        <v>1604189.35</v>
      </c>
      <c r="U39" s="44">
        <v>1460920.5</v>
      </c>
      <c r="V39" s="44">
        <v>798455.87</v>
      </c>
      <c r="W39" s="44">
        <v>554859.15999999992</v>
      </c>
      <c r="X39" s="44">
        <v>107605.47</v>
      </c>
      <c r="Y39" s="44">
        <v>143268.85</v>
      </c>
    </row>
    <row r="40" spans="1:25" ht="29.25" hidden="1" customHeight="1" x14ac:dyDescent="0.25">
      <c r="A40" s="42">
        <f t="shared" si="4"/>
        <v>22</v>
      </c>
      <c r="B40" s="47" t="s">
        <v>229</v>
      </c>
      <c r="C40" s="48" t="s">
        <v>18</v>
      </c>
      <c r="D40" s="49" t="s">
        <v>33</v>
      </c>
      <c r="E40" s="49"/>
      <c r="F40" s="49" t="s">
        <v>335</v>
      </c>
      <c r="G40" s="49">
        <v>1</v>
      </c>
      <c r="H40" s="40">
        <v>1347864.25</v>
      </c>
      <c r="I40" s="40">
        <v>1300689</v>
      </c>
      <c r="J40" s="40">
        <v>710882.46</v>
      </c>
      <c r="K40" s="40">
        <v>494003.07</v>
      </c>
      <c r="L40" s="44">
        <v>95803.47</v>
      </c>
      <c r="M40" s="44">
        <v>47175.25</v>
      </c>
      <c r="N40" s="40">
        <v>98507.24</v>
      </c>
      <c r="O40" s="40">
        <v>78313.260000000009</v>
      </c>
      <c r="P40" s="40">
        <v>42801.56</v>
      </c>
      <c r="Q40" s="40">
        <v>29743.46</v>
      </c>
      <c r="R40" s="44">
        <v>5768.24</v>
      </c>
      <c r="S40" s="44">
        <v>20193.98</v>
      </c>
      <c r="T40" s="44">
        <v>1446371.49</v>
      </c>
      <c r="U40" s="44">
        <v>1379002.26</v>
      </c>
      <c r="V40" s="44">
        <v>753684.02</v>
      </c>
      <c r="W40" s="44">
        <v>523746.53</v>
      </c>
      <c r="X40" s="44">
        <v>101571.71</v>
      </c>
      <c r="Y40" s="44">
        <v>67369.23</v>
      </c>
    </row>
    <row r="41" spans="1:25" ht="29.25" hidden="1" customHeight="1" x14ac:dyDescent="0.25">
      <c r="A41" s="42">
        <f t="shared" si="4"/>
        <v>23</v>
      </c>
      <c r="B41" s="47" t="s">
        <v>230</v>
      </c>
      <c r="C41" s="48" t="s">
        <v>18</v>
      </c>
      <c r="D41" s="49" t="s">
        <v>77</v>
      </c>
      <c r="E41" s="49"/>
      <c r="F41" s="49" t="s">
        <v>335</v>
      </c>
      <c r="G41" s="49">
        <v>1</v>
      </c>
      <c r="H41" s="40">
        <v>4584631.3</v>
      </c>
      <c r="I41" s="40">
        <v>4470015.53</v>
      </c>
      <c r="J41" s="40">
        <v>2443055.6800000002</v>
      </c>
      <c r="K41" s="40">
        <v>1697716.66</v>
      </c>
      <c r="L41" s="44">
        <v>329243.19</v>
      </c>
      <c r="M41" s="44">
        <v>114615.77</v>
      </c>
      <c r="N41" s="40">
        <v>548815.05000000005</v>
      </c>
      <c r="O41" s="40">
        <v>411611.30000000005</v>
      </c>
      <c r="P41" s="40">
        <v>224963.27</v>
      </c>
      <c r="Q41" s="40">
        <v>156330.41</v>
      </c>
      <c r="R41" s="44">
        <v>30317.62</v>
      </c>
      <c r="S41" s="44">
        <v>137203.75</v>
      </c>
      <c r="T41" s="44">
        <v>5133446.3499999996</v>
      </c>
      <c r="U41" s="44">
        <v>4881626.83</v>
      </c>
      <c r="V41" s="44">
        <v>2668018.9500000002</v>
      </c>
      <c r="W41" s="44">
        <v>1854047.0699999998</v>
      </c>
      <c r="X41" s="44">
        <v>359560.81</v>
      </c>
      <c r="Y41" s="44">
        <v>251819.52000000002</v>
      </c>
    </row>
    <row r="42" spans="1:25" ht="29.25" hidden="1" customHeight="1" x14ac:dyDescent="0.25">
      <c r="A42" s="42">
        <f t="shared" si="4"/>
        <v>24</v>
      </c>
      <c r="B42" s="47" t="s">
        <v>231</v>
      </c>
      <c r="C42" s="48" t="s">
        <v>18</v>
      </c>
      <c r="D42" s="49" t="s">
        <v>127</v>
      </c>
      <c r="E42" s="49"/>
      <c r="F42" s="49" t="s">
        <v>335</v>
      </c>
      <c r="G42" s="49">
        <v>1</v>
      </c>
      <c r="H42" s="40">
        <v>651161.36</v>
      </c>
      <c r="I42" s="40">
        <v>636184.65</v>
      </c>
      <c r="J42" s="40">
        <v>347702.26</v>
      </c>
      <c r="K42" s="40">
        <v>241623.61</v>
      </c>
      <c r="L42" s="44">
        <v>46858.78</v>
      </c>
      <c r="M42" s="44">
        <v>14976.71</v>
      </c>
      <c r="N42" s="40">
        <v>59247.66</v>
      </c>
      <c r="O42" s="40">
        <v>47398.130000000005</v>
      </c>
      <c r="P42" s="40">
        <v>25905.119999999999</v>
      </c>
      <c r="Q42" s="40">
        <v>18001.86</v>
      </c>
      <c r="R42" s="44">
        <v>3491.15</v>
      </c>
      <c r="S42" s="44">
        <v>11849.53</v>
      </c>
      <c r="T42" s="44">
        <v>710409.02</v>
      </c>
      <c r="U42" s="44">
        <v>683582.78</v>
      </c>
      <c r="V42" s="44">
        <v>373607.38</v>
      </c>
      <c r="W42" s="44">
        <v>259625.46999999997</v>
      </c>
      <c r="X42" s="44">
        <v>50349.93</v>
      </c>
      <c r="Y42" s="44">
        <v>26826.239999999998</v>
      </c>
    </row>
    <row r="43" spans="1:25" ht="29.25" hidden="1" customHeight="1" x14ac:dyDescent="0.25">
      <c r="A43" s="42">
        <f t="shared" si="4"/>
        <v>25</v>
      </c>
      <c r="B43" s="47" t="s">
        <v>232</v>
      </c>
      <c r="C43" s="48" t="s">
        <v>18</v>
      </c>
      <c r="D43" s="49" t="s">
        <v>77</v>
      </c>
      <c r="E43" s="49"/>
      <c r="F43" s="49" t="s">
        <v>335</v>
      </c>
      <c r="G43" s="49">
        <v>1</v>
      </c>
      <c r="H43" s="40">
        <v>3487522.73</v>
      </c>
      <c r="I43" s="40">
        <v>3365459.43</v>
      </c>
      <c r="J43" s="40">
        <v>1839368.28</v>
      </c>
      <c r="K43" s="40">
        <v>1278205.08</v>
      </c>
      <c r="L43" s="44">
        <v>247886.07</v>
      </c>
      <c r="M43" s="44">
        <v>122063.3</v>
      </c>
      <c r="N43" s="40">
        <v>936046.01</v>
      </c>
      <c r="O43" s="40">
        <v>655232.21</v>
      </c>
      <c r="P43" s="40">
        <v>358112.58</v>
      </c>
      <c r="Q43" s="40">
        <v>248857.89</v>
      </c>
      <c r="R43" s="44">
        <v>48261.74</v>
      </c>
      <c r="S43" s="44">
        <v>280813.8</v>
      </c>
      <c r="T43" s="44">
        <v>4423568.74</v>
      </c>
      <c r="U43" s="44">
        <v>4020691.64</v>
      </c>
      <c r="V43" s="44">
        <v>2197480.86</v>
      </c>
      <c r="W43" s="44">
        <v>1527062.9700000002</v>
      </c>
      <c r="X43" s="44">
        <v>296147.81</v>
      </c>
      <c r="Y43" s="44">
        <v>402877.1</v>
      </c>
    </row>
    <row r="44" spans="1:25" ht="29.25" customHeight="1" x14ac:dyDescent="0.25">
      <c r="A44" s="42">
        <f t="shared" si="4"/>
        <v>26</v>
      </c>
      <c r="B44" s="47" t="s">
        <v>235</v>
      </c>
      <c r="C44" s="48" t="s">
        <v>18</v>
      </c>
      <c r="D44" s="49" t="s">
        <v>33</v>
      </c>
      <c r="E44" s="49"/>
      <c r="F44" s="49" t="s">
        <v>335</v>
      </c>
      <c r="G44" s="49">
        <v>1</v>
      </c>
      <c r="H44" s="40">
        <v>262877.40999999997</v>
      </c>
      <c r="I44" s="40">
        <v>253676.69999999998</v>
      </c>
      <c r="J44" s="40">
        <v>138645.22</v>
      </c>
      <c r="K44" s="40">
        <v>96346.68</v>
      </c>
      <c r="L44" s="44">
        <v>18684.8</v>
      </c>
      <c r="M44" s="44">
        <v>9200.7099999999991</v>
      </c>
      <c r="N44" s="40">
        <v>0</v>
      </c>
      <c r="O44" s="40">
        <v>0</v>
      </c>
      <c r="P44" s="40">
        <v>0</v>
      </c>
      <c r="Q44" s="40">
        <v>0</v>
      </c>
      <c r="R44" s="44">
        <v>0</v>
      </c>
      <c r="S44" s="44">
        <v>0</v>
      </c>
      <c r="T44" s="44">
        <v>262877.40999999997</v>
      </c>
      <c r="U44" s="44">
        <v>253676.69999999998</v>
      </c>
      <c r="V44" s="44">
        <v>138645.22</v>
      </c>
      <c r="W44" s="44">
        <v>96346.68</v>
      </c>
      <c r="X44" s="44">
        <v>18684.8</v>
      </c>
      <c r="Y44" s="44">
        <v>9200.7099999999991</v>
      </c>
    </row>
    <row r="45" spans="1:25" ht="40.5" hidden="1" customHeight="1" x14ac:dyDescent="0.25">
      <c r="A45" s="42">
        <f t="shared" si="4"/>
        <v>27</v>
      </c>
      <c r="B45" s="47" t="s">
        <v>236</v>
      </c>
      <c r="C45" s="48" t="s">
        <v>18</v>
      </c>
      <c r="D45" s="49" t="s">
        <v>33</v>
      </c>
      <c r="E45" s="49"/>
      <c r="F45" s="49" t="s">
        <v>335</v>
      </c>
      <c r="G45" s="49">
        <v>1</v>
      </c>
      <c r="H45" s="40">
        <v>1148991.55</v>
      </c>
      <c r="I45" s="40">
        <v>1108776.8500000001</v>
      </c>
      <c r="J45" s="40">
        <v>605994.22</v>
      </c>
      <c r="K45" s="40">
        <v>421114.63</v>
      </c>
      <c r="L45" s="44">
        <v>81668</v>
      </c>
      <c r="M45" s="44">
        <v>40214.699999999997</v>
      </c>
      <c r="N45" s="40">
        <v>555574.30000000005</v>
      </c>
      <c r="O45" s="40">
        <v>441681.57000000007</v>
      </c>
      <c r="P45" s="40">
        <v>241397.97</v>
      </c>
      <c r="Q45" s="40">
        <v>167751.13</v>
      </c>
      <c r="R45" s="44">
        <v>32532.47</v>
      </c>
      <c r="S45" s="44">
        <v>113892.73</v>
      </c>
      <c r="T45" s="44">
        <v>1704565.85</v>
      </c>
      <c r="U45" s="44">
        <v>1550458.4200000002</v>
      </c>
      <c r="V45" s="44">
        <v>847392.19</v>
      </c>
      <c r="W45" s="44">
        <v>588865.76</v>
      </c>
      <c r="X45" s="44">
        <v>114200.47</v>
      </c>
      <c r="Y45" s="44">
        <v>154107.43</v>
      </c>
    </row>
    <row r="46" spans="1:25" hidden="1" x14ac:dyDescent="0.25">
      <c r="A46" s="42"/>
      <c r="B46" s="47" t="s">
        <v>274</v>
      </c>
      <c r="C46" s="55"/>
      <c r="D46" s="55"/>
      <c r="E46" s="55"/>
      <c r="F46" s="55"/>
      <c r="G46" s="55"/>
      <c r="H46" s="40">
        <v>961005.54</v>
      </c>
      <c r="I46" s="40">
        <v>961005.53999999992</v>
      </c>
      <c r="J46" s="40">
        <v>511265.99</v>
      </c>
      <c r="K46" s="40">
        <v>355289.91</v>
      </c>
      <c r="L46" s="44">
        <v>94449.64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4">
        <v>0</v>
      </c>
      <c r="S46" s="56"/>
      <c r="T46" s="44">
        <v>961005.54</v>
      </c>
      <c r="U46" s="44">
        <v>961005.53999999992</v>
      </c>
      <c r="V46" s="44">
        <v>511265.99</v>
      </c>
      <c r="W46" s="44">
        <v>355289.91</v>
      </c>
      <c r="X46" s="44">
        <v>94449.64</v>
      </c>
      <c r="Y46" s="44">
        <v>0</v>
      </c>
    </row>
    <row r="47" spans="1:25" s="78" customFormat="1" ht="24.75" hidden="1" customHeight="1" x14ac:dyDescent="0.2">
      <c r="A47" s="45"/>
      <c r="B47" s="116" t="s">
        <v>275</v>
      </c>
      <c r="C47" s="117"/>
      <c r="D47" s="118"/>
      <c r="E47" s="65"/>
      <c r="F47" s="65"/>
      <c r="G47" s="57">
        <f t="shared" ref="G47:Y47" si="5">SUM(G48:G75)</f>
        <v>28</v>
      </c>
      <c r="H47" s="46">
        <f t="shared" si="5"/>
        <v>38869104.739999995</v>
      </c>
      <c r="I47" s="46">
        <f t="shared" si="5"/>
        <v>37508688.064700015</v>
      </c>
      <c r="J47" s="46">
        <f t="shared" si="5"/>
        <v>20913245.883126039</v>
      </c>
      <c r="K47" s="46">
        <f t="shared" si="5"/>
        <v>14532933.559316173</v>
      </c>
      <c r="L47" s="46">
        <f t="shared" si="5"/>
        <v>2062507.6685464215</v>
      </c>
      <c r="M47" s="46">
        <f t="shared" si="5"/>
        <v>1360418.66505</v>
      </c>
      <c r="N47" s="46">
        <f t="shared" si="5"/>
        <v>7108499.580000001</v>
      </c>
      <c r="O47" s="46">
        <f t="shared" si="5"/>
        <v>5651257.1603500005</v>
      </c>
      <c r="P47" s="46">
        <f t="shared" si="5"/>
        <v>3150900.2353865132</v>
      </c>
      <c r="Q47" s="46">
        <f t="shared" si="5"/>
        <v>2189608.6381499507</v>
      </c>
      <c r="R47" s="46">
        <f t="shared" si="5"/>
        <v>310748.30846353585</v>
      </c>
      <c r="S47" s="46">
        <f t="shared" si="5"/>
        <v>1457242.4234999998</v>
      </c>
      <c r="T47" s="46">
        <f t="shared" si="5"/>
        <v>45977604.32</v>
      </c>
      <c r="U47" s="46">
        <f t="shared" si="5"/>
        <v>43159945.253200009</v>
      </c>
      <c r="V47" s="46">
        <f t="shared" si="5"/>
        <v>24064146.099999998</v>
      </c>
      <c r="W47" s="46">
        <f t="shared" si="5"/>
        <v>16722542.199999999</v>
      </c>
      <c r="X47" s="46">
        <f t="shared" si="5"/>
        <v>2373255.9300000002</v>
      </c>
      <c r="Y47" s="46">
        <f t="shared" si="5"/>
        <v>2817661.0799999996</v>
      </c>
    </row>
    <row r="48" spans="1:25" ht="30" hidden="1" x14ac:dyDescent="0.25">
      <c r="A48" s="42">
        <f>A45+1</f>
        <v>28</v>
      </c>
      <c r="B48" s="47" t="s">
        <v>22</v>
      </c>
      <c r="C48" s="48" t="s">
        <v>23</v>
      </c>
      <c r="D48" s="49" t="s">
        <v>24</v>
      </c>
      <c r="E48" s="49" t="s">
        <v>308</v>
      </c>
      <c r="F48" s="49" t="s">
        <v>336</v>
      </c>
      <c r="G48" s="49">
        <v>1</v>
      </c>
      <c r="H48" s="44">
        <v>1754222.67</v>
      </c>
      <c r="I48" s="40">
        <v>1692824.88</v>
      </c>
      <c r="J48" s="40">
        <v>943847.03468137677</v>
      </c>
      <c r="K48" s="40">
        <v>655893.70206671965</v>
      </c>
      <c r="L48" s="44">
        <v>93084.14945190346</v>
      </c>
      <c r="M48" s="44">
        <v>61397.793800000007</v>
      </c>
      <c r="N48" s="44">
        <v>321126.63</v>
      </c>
      <c r="O48" s="40">
        <v>255295.67</v>
      </c>
      <c r="P48" s="40">
        <v>142341.993768327</v>
      </c>
      <c r="Q48" s="40">
        <v>98915.622788159453</v>
      </c>
      <c r="R48" s="44">
        <v>14038.06224351355</v>
      </c>
      <c r="S48" s="44">
        <v>65830.961200000005</v>
      </c>
      <c r="T48" s="44">
        <v>2075349.3</v>
      </c>
      <c r="U48" s="44">
        <v>1948120.55</v>
      </c>
      <c r="V48" s="44">
        <v>1086189.02</v>
      </c>
      <c r="W48" s="44">
        <v>754809.32</v>
      </c>
      <c r="X48" s="44">
        <v>107122.21</v>
      </c>
      <c r="Y48" s="44">
        <v>127228.75</v>
      </c>
    </row>
    <row r="49" spans="1:25" hidden="1" x14ac:dyDescent="0.25">
      <c r="A49" s="42">
        <f>A48+1</f>
        <v>29</v>
      </c>
      <c r="B49" s="47" t="s">
        <v>57</v>
      </c>
      <c r="C49" s="48" t="s">
        <v>23</v>
      </c>
      <c r="D49" s="49" t="s">
        <v>33</v>
      </c>
      <c r="E49" s="49"/>
      <c r="F49" s="49" t="s">
        <v>336</v>
      </c>
      <c r="G49" s="49">
        <v>1</v>
      </c>
      <c r="H49" s="44">
        <v>3492774.83</v>
      </c>
      <c r="I49" s="40">
        <v>3370527.7109500002</v>
      </c>
      <c r="J49" s="40">
        <v>1879262.6521652602</v>
      </c>
      <c r="K49" s="40">
        <v>1305928.2837080625</v>
      </c>
      <c r="L49" s="44">
        <v>185336.77507667767</v>
      </c>
      <c r="M49" s="44">
        <v>122247.11905000001</v>
      </c>
      <c r="N49" s="44">
        <v>617367.32999999996</v>
      </c>
      <c r="O49" s="40">
        <v>490807.02734999999</v>
      </c>
      <c r="P49" s="40">
        <v>273653.08788965212</v>
      </c>
      <c r="Q49" s="40">
        <v>190165.70514365658</v>
      </c>
      <c r="R49" s="44">
        <v>26988.234316691291</v>
      </c>
      <c r="S49" s="44">
        <v>126560.30264999998</v>
      </c>
      <c r="T49" s="44">
        <v>4110142.16</v>
      </c>
      <c r="U49" s="44">
        <v>3861334.7383000003</v>
      </c>
      <c r="V49" s="44">
        <v>2152915.7400000002</v>
      </c>
      <c r="W49" s="44">
        <v>1496093.99</v>
      </c>
      <c r="X49" s="44">
        <v>212325.01</v>
      </c>
      <c r="Y49" s="44">
        <v>248807.42</v>
      </c>
    </row>
    <row r="50" spans="1:25" hidden="1" x14ac:dyDescent="0.25">
      <c r="A50" s="42">
        <f t="shared" ref="A50:A74" si="6">A49+1</f>
        <v>30</v>
      </c>
      <c r="B50" s="47" t="s">
        <v>60</v>
      </c>
      <c r="C50" s="48" t="s">
        <v>23</v>
      </c>
      <c r="D50" s="49" t="s">
        <v>24</v>
      </c>
      <c r="E50" s="49"/>
      <c r="F50" s="49" t="s">
        <v>336</v>
      </c>
      <c r="G50" s="49">
        <v>1</v>
      </c>
      <c r="H50" s="44">
        <v>254486.8</v>
      </c>
      <c r="I50" s="40">
        <v>245579.76199999999</v>
      </c>
      <c r="J50" s="40">
        <v>136924.81250188409</v>
      </c>
      <c r="K50" s="40">
        <v>95151.140891139803</v>
      </c>
      <c r="L50" s="44">
        <v>13503.80860697609</v>
      </c>
      <c r="M50" s="44">
        <v>8907.0380000000005</v>
      </c>
      <c r="N50" s="44">
        <v>93671.99</v>
      </c>
      <c r="O50" s="40">
        <v>74469.232050000006</v>
      </c>
      <c r="P50" s="40">
        <v>41520.871070823618</v>
      </c>
      <c r="Q50" s="40">
        <v>28853.486676335058</v>
      </c>
      <c r="R50" s="44">
        <v>4094.8743028413305</v>
      </c>
      <c r="S50" s="44">
        <v>19202.757949999999</v>
      </c>
      <c r="T50" s="44">
        <v>348158.79</v>
      </c>
      <c r="U50" s="44">
        <v>320048.99404999998</v>
      </c>
      <c r="V50" s="44">
        <v>178445.68</v>
      </c>
      <c r="W50" s="44">
        <v>124004.63</v>
      </c>
      <c r="X50" s="44">
        <v>17598.68</v>
      </c>
      <c r="Y50" s="44">
        <v>28109.8</v>
      </c>
    </row>
    <row r="51" spans="1:25" ht="30" x14ac:dyDescent="0.25">
      <c r="A51" s="42">
        <f t="shared" si="6"/>
        <v>31</v>
      </c>
      <c r="B51" s="47" t="s">
        <v>62</v>
      </c>
      <c r="C51" s="48" t="s">
        <v>23</v>
      </c>
      <c r="D51" s="49" t="s">
        <v>63</v>
      </c>
      <c r="E51" s="49" t="s">
        <v>309</v>
      </c>
      <c r="F51" s="49" t="s">
        <v>336</v>
      </c>
      <c r="G51" s="49">
        <v>1</v>
      </c>
      <c r="H51" s="44">
        <v>3239920.74</v>
      </c>
      <c r="I51" s="40">
        <v>3126523.5141000003</v>
      </c>
      <c r="J51" s="40">
        <v>1743216.3076649385</v>
      </c>
      <c r="K51" s="40">
        <v>1211387.6036315672</v>
      </c>
      <c r="L51" s="44">
        <v>171919.60280349452</v>
      </c>
      <c r="M51" s="44">
        <v>113397.22590000002</v>
      </c>
      <c r="N51" s="44">
        <v>0</v>
      </c>
      <c r="O51" s="40">
        <v>0</v>
      </c>
      <c r="P51" s="40">
        <v>0</v>
      </c>
      <c r="Q51" s="40">
        <v>0</v>
      </c>
      <c r="R51" s="44">
        <v>0</v>
      </c>
      <c r="S51" s="44">
        <v>0</v>
      </c>
      <c r="T51" s="44">
        <v>3239920.74</v>
      </c>
      <c r="U51" s="44">
        <v>3126523.5141000003</v>
      </c>
      <c r="V51" s="44">
        <v>1743216.31</v>
      </c>
      <c r="W51" s="44">
        <v>1211387.6000000001</v>
      </c>
      <c r="X51" s="44">
        <v>171919.6</v>
      </c>
      <c r="Y51" s="44">
        <v>113397.23</v>
      </c>
    </row>
    <row r="52" spans="1:25" ht="31.5" customHeight="1" x14ac:dyDescent="0.25">
      <c r="A52" s="42">
        <f t="shared" si="6"/>
        <v>32</v>
      </c>
      <c r="B52" s="47" t="s">
        <v>70</v>
      </c>
      <c r="C52" s="48" t="s">
        <v>23</v>
      </c>
      <c r="D52" s="49" t="s">
        <v>33</v>
      </c>
      <c r="E52" s="49"/>
      <c r="F52" s="49" t="s">
        <v>336</v>
      </c>
      <c r="G52" s="49">
        <v>1</v>
      </c>
      <c r="H52" s="44">
        <v>1157535.8</v>
      </c>
      <c r="I52" s="40">
        <v>1117023.1000000001</v>
      </c>
      <c r="J52" s="40">
        <v>622804.92000000004</v>
      </c>
      <c r="K52" s="40">
        <v>432795.93</v>
      </c>
      <c r="L52" s="44">
        <v>61422.25</v>
      </c>
      <c r="M52" s="44">
        <v>40513.699999999997</v>
      </c>
      <c r="N52" s="44">
        <v>0</v>
      </c>
      <c r="O52" s="40">
        <v>0</v>
      </c>
      <c r="P52" s="40">
        <v>0</v>
      </c>
      <c r="Q52" s="40">
        <v>0</v>
      </c>
      <c r="R52" s="44">
        <v>0</v>
      </c>
      <c r="S52" s="44">
        <v>0</v>
      </c>
      <c r="T52" s="44">
        <v>1157535.8</v>
      </c>
      <c r="U52" s="40">
        <v>1117023.1000000001</v>
      </c>
      <c r="V52" s="40">
        <v>622804.92000000004</v>
      </c>
      <c r="W52" s="40">
        <v>432795.93</v>
      </c>
      <c r="X52" s="44">
        <v>61422.25</v>
      </c>
      <c r="Y52" s="44">
        <v>40513.699999999997</v>
      </c>
    </row>
    <row r="53" spans="1:25" hidden="1" x14ac:dyDescent="0.25">
      <c r="A53" s="42">
        <f t="shared" si="6"/>
        <v>33</v>
      </c>
      <c r="B53" s="47" t="s">
        <v>82</v>
      </c>
      <c r="C53" s="48" t="s">
        <v>23</v>
      </c>
      <c r="D53" s="49" t="s">
        <v>24</v>
      </c>
      <c r="E53" s="49"/>
      <c r="F53" s="49" t="s">
        <v>336</v>
      </c>
      <c r="G53" s="49">
        <v>1</v>
      </c>
      <c r="H53" s="44">
        <v>1695072.86</v>
      </c>
      <c r="I53" s="40">
        <v>1635745.3099</v>
      </c>
      <c r="J53" s="40">
        <v>912021.89478013176</v>
      </c>
      <c r="K53" s="40">
        <v>633777.92688110855</v>
      </c>
      <c r="L53" s="44">
        <v>89945.488238759644</v>
      </c>
      <c r="M53" s="44">
        <v>59327.550100000008</v>
      </c>
      <c r="N53" s="44">
        <v>130485.98</v>
      </c>
      <c r="O53" s="40">
        <v>103736.3541</v>
      </c>
      <c r="P53" s="40">
        <v>57838.971416429478</v>
      </c>
      <c r="Q53" s="40">
        <v>40193.183526671346</v>
      </c>
      <c r="R53" s="44">
        <v>5704.1991568991725</v>
      </c>
      <c r="S53" s="44">
        <v>26749.625899999999</v>
      </c>
      <c r="T53" s="44">
        <v>1825558.84</v>
      </c>
      <c r="U53" s="44">
        <v>1739481.6639999999</v>
      </c>
      <c r="V53" s="44">
        <v>969860.86</v>
      </c>
      <c r="W53" s="44">
        <v>673971.11</v>
      </c>
      <c r="X53" s="44">
        <v>95649.69</v>
      </c>
      <c r="Y53" s="44">
        <v>86077.18</v>
      </c>
    </row>
    <row r="54" spans="1:25" ht="30" hidden="1" x14ac:dyDescent="0.25">
      <c r="A54" s="42">
        <f t="shared" si="6"/>
        <v>34</v>
      </c>
      <c r="B54" s="47" t="s">
        <v>87</v>
      </c>
      <c r="C54" s="48" t="s">
        <v>23</v>
      </c>
      <c r="D54" s="49" t="s">
        <v>88</v>
      </c>
      <c r="E54" s="49" t="s">
        <v>310</v>
      </c>
      <c r="F54" s="49" t="s">
        <v>335</v>
      </c>
      <c r="G54" s="49">
        <v>1</v>
      </c>
      <c r="H54" s="44">
        <v>618696.42000000004</v>
      </c>
      <c r="I54" s="40">
        <v>597042.0453</v>
      </c>
      <c r="J54" s="40">
        <v>332885.20781465655</v>
      </c>
      <c r="K54" s="40">
        <v>231327.00882035456</v>
      </c>
      <c r="L54" s="44">
        <v>32829.828664988891</v>
      </c>
      <c r="M54" s="44">
        <v>21654.374700000004</v>
      </c>
      <c r="N54" s="44">
        <v>442033.9</v>
      </c>
      <c r="O54" s="40">
        <v>351416.95050000004</v>
      </c>
      <c r="P54" s="40">
        <v>195935.11967487121</v>
      </c>
      <c r="Q54" s="40">
        <v>136158.30350287663</v>
      </c>
      <c r="R54" s="44">
        <v>19323.527322252197</v>
      </c>
      <c r="S54" s="44">
        <v>90616.949500000002</v>
      </c>
      <c r="T54" s="44">
        <v>1060730.32</v>
      </c>
      <c r="U54" s="44">
        <v>948458.99580000003</v>
      </c>
      <c r="V54" s="44">
        <v>528820.32999999996</v>
      </c>
      <c r="W54" s="44">
        <v>367485.31</v>
      </c>
      <c r="X54" s="44">
        <v>52153.36</v>
      </c>
      <c r="Y54" s="44">
        <v>112271.32</v>
      </c>
    </row>
    <row r="55" spans="1:25" hidden="1" x14ac:dyDescent="0.25">
      <c r="A55" s="42">
        <f t="shared" si="6"/>
        <v>35</v>
      </c>
      <c r="B55" s="47" t="s">
        <v>93</v>
      </c>
      <c r="C55" s="48" t="s">
        <v>23</v>
      </c>
      <c r="D55" s="49" t="s">
        <v>77</v>
      </c>
      <c r="E55" s="49"/>
      <c r="F55" s="49" t="s">
        <v>336</v>
      </c>
      <c r="G55" s="49">
        <v>1</v>
      </c>
      <c r="H55" s="44">
        <v>1138975.07</v>
      </c>
      <c r="I55" s="40">
        <v>1099110.93</v>
      </c>
      <c r="J55" s="40">
        <v>612817.43455483869</v>
      </c>
      <c r="K55" s="40">
        <v>425856.18333471846</v>
      </c>
      <c r="L55" s="44">
        <v>60437.324660442886</v>
      </c>
      <c r="M55" s="44">
        <v>39864.14</v>
      </c>
      <c r="N55" s="44">
        <v>185010.26</v>
      </c>
      <c r="O55" s="40">
        <v>147083.15</v>
      </c>
      <c r="P55" s="40">
        <v>82007.301779748188</v>
      </c>
      <c r="Q55" s="40">
        <v>56988.124965587733</v>
      </c>
      <c r="R55" s="44">
        <v>8087.7299546640697</v>
      </c>
      <c r="S55" s="44">
        <v>37927.11</v>
      </c>
      <c r="T55" s="44">
        <v>1323985.33</v>
      </c>
      <c r="U55" s="44">
        <v>1246194.08</v>
      </c>
      <c r="V55" s="44">
        <v>694824.73</v>
      </c>
      <c r="W55" s="44">
        <v>482844.3</v>
      </c>
      <c r="X55" s="44">
        <v>68525.05</v>
      </c>
      <c r="Y55" s="44">
        <v>77791.25</v>
      </c>
    </row>
    <row r="56" spans="1:25" ht="30" hidden="1" x14ac:dyDescent="0.25">
      <c r="A56" s="42">
        <f t="shared" si="6"/>
        <v>36</v>
      </c>
      <c r="B56" s="47" t="s">
        <v>94</v>
      </c>
      <c r="C56" s="48" t="s">
        <v>23</v>
      </c>
      <c r="D56" s="49" t="s">
        <v>33</v>
      </c>
      <c r="E56" s="49"/>
      <c r="F56" s="49" t="s">
        <v>336</v>
      </c>
      <c r="G56" s="49">
        <v>1</v>
      </c>
      <c r="H56" s="44">
        <v>1895337.23</v>
      </c>
      <c r="I56" s="40">
        <v>1829000.42695</v>
      </c>
      <c r="J56" s="40">
        <v>1019772.7145203224</v>
      </c>
      <c r="K56" s="40">
        <v>708655.61517513939</v>
      </c>
      <c r="L56" s="44">
        <v>100572.09725453825</v>
      </c>
      <c r="M56" s="44">
        <v>66336.803050000002</v>
      </c>
      <c r="N56" s="44">
        <v>425353.17</v>
      </c>
      <c r="O56" s="40">
        <v>338155.77015</v>
      </c>
      <c r="P56" s="40">
        <v>188541.2504969321</v>
      </c>
      <c r="Q56" s="40">
        <v>131020.1910232918</v>
      </c>
      <c r="R56" s="44">
        <v>18594.328629776093</v>
      </c>
      <c r="S56" s="44">
        <v>87197.399849999987</v>
      </c>
      <c r="T56" s="44">
        <v>2320690.4</v>
      </c>
      <c r="U56" s="44">
        <v>2167156.1971</v>
      </c>
      <c r="V56" s="44">
        <v>1208313.96</v>
      </c>
      <c r="W56" s="44">
        <v>839675.81</v>
      </c>
      <c r="X56" s="44">
        <v>119166.43</v>
      </c>
      <c r="Y56" s="44">
        <v>153534.20000000001</v>
      </c>
    </row>
    <row r="57" spans="1:25" ht="30" hidden="1" x14ac:dyDescent="0.25">
      <c r="A57" s="42">
        <f t="shared" si="6"/>
        <v>37</v>
      </c>
      <c r="B57" s="47" t="s">
        <v>106</v>
      </c>
      <c r="C57" s="48" t="s">
        <v>23</v>
      </c>
      <c r="D57" s="49" t="s">
        <v>88</v>
      </c>
      <c r="E57" s="49"/>
      <c r="F57" s="49" t="s">
        <v>335</v>
      </c>
      <c r="G57" s="49">
        <v>1</v>
      </c>
      <c r="H57" s="44">
        <v>799103.08</v>
      </c>
      <c r="I57" s="40">
        <v>771134.47219999996</v>
      </c>
      <c r="J57" s="40">
        <v>429951.72794297419</v>
      </c>
      <c r="K57" s="40">
        <v>298780.01433325326</v>
      </c>
      <c r="L57" s="44">
        <v>42402.729923772487</v>
      </c>
      <c r="M57" s="44">
        <v>27968.607800000002</v>
      </c>
      <c r="N57" s="44">
        <v>1627841.86</v>
      </c>
      <c r="O57" s="40">
        <v>1294134.2787000001</v>
      </c>
      <c r="P57" s="40">
        <v>721554.13793119707</v>
      </c>
      <c r="Q57" s="40">
        <v>501418.9772064251</v>
      </c>
      <c r="R57" s="44">
        <v>71161.163562377988</v>
      </c>
      <c r="S57" s="44">
        <v>333707.58130000002</v>
      </c>
      <c r="T57" s="44">
        <v>2426944.94</v>
      </c>
      <c r="U57" s="44">
        <v>2065268.7509000001</v>
      </c>
      <c r="V57" s="44">
        <v>1151505.8700000001</v>
      </c>
      <c r="W57" s="44">
        <v>800198.99</v>
      </c>
      <c r="X57" s="44">
        <v>113563.89</v>
      </c>
      <c r="Y57" s="44">
        <v>361676.19</v>
      </c>
    </row>
    <row r="58" spans="1:25" ht="31.5" hidden="1" customHeight="1" x14ac:dyDescent="0.25">
      <c r="A58" s="42">
        <f t="shared" si="6"/>
        <v>38</v>
      </c>
      <c r="B58" s="47" t="s">
        <v>108</v>
      </c>
      <c r="C58" s="48" t="s">
        <v>23</v>
      </c>
      <c r="D58" s="49" t="s">
        <v>33</v>
      </c>
      <c r="E58" s="49"/>
      <c r="F58" s="49" t="s">
        <v>336</v>
      </c>
      <c r="G58" s="49">
        <v>1</v>
      </c>
      <c r="H58" s="44">
        <v>1164725.2</v>
      </c>
      <c r="I58" s="40">
        <v>1123959.818</v>
      </c>
      <c r="J58" s="40">
        <v>626672.10883322614</v>
      </c>
      <c r="K58" s="40">
        <v>435484.00783325889</v>
      </c>
      <c r="L58" s="44">
        <v>61803.701333514939</v>
      </c>
      <c r="M58" s="44">
        <v>40765.382000000005</v>
      </c>
      <c r="N58" s="44">
        <v>442388.29</v>
      </c>
      <c r="O58" s="40">
        <v>351698.69055</v>
      </c>
      <c r="P58" s="40">
        <v>181764.99402337291</v>
      </c>
      <c r="Q58" s="40">
        <v>126311.26703319134</v>
      </c>
      <c r="R58" s="44">
        <v>43622.429493435746</v>
      </c>
      <c r="S58" s="44">
        <v>90689.599449999994</v>
      </c>
      <c r="T58" s="44">
        <v>1607113.49</v>
      </c>
      <c r="U58" s="44">
        <v>1475658.5085499999</v>
      </c>
      <c r="V58" s="44">
        <v>808437.1</v>
      </c>
      <c r="W58" s="44">
        <v>561795.28</v>
      </c>
      <c r="X58" s="44">
        <v>105426.13</v>
      </c>
      <c r="Y58" s="44">
        <v>131454.98000000001</v>
      </c>
    </row>
    <row r="59" spans="1:25" ht="30" hidden="1" x14ac:dyDescent="0.25">
      <c r="A59" s="42">
        <f t="shared" si="6"/>
        <v>39</v>
      </c>
      <c r="B59" s="47" t="s">
        <v>136</v>
      </c>
      <c r="C59" s="48" t="s">
        <v>23</v>
      </c>
      <c r="D59" s="49" t="s">
        <v>137</v>
      </c>
      <c r="E59" s="49" t="s">
        <v>311</v>
      </c>
      <c r="F59" s="49" t="s">
        <v>336</v>
      </c>
      <c r="G59" s="49">
        <v>1</v>
      </c>
      <c r="H59" s="44">
        <v>1963074</v>
      </c>
      <c r="I59" s="40">
        <v>1894366.41</v>
      </c>
      <c r="J59" s="40">
        <v>1117676.1819</v>
      </c>
      <c r="K59" s="40">
        <v>776690.22809999995</v>
      </c>
      <c r="L59" s="44">
        <v>0</v>
      </c>
      <c r="M59" s="44">
        <v>68707.590000000011</v>
      </c>
      <c r="N59" s="44">
        <v>555493.30000000005</v>
      </c>
      <c r="O59" s="40">
        <v>441617.17350000003</v>
      </c>
      <c r="P59" s="40">
        <v>260554.132365</v>
      </c>
      <c r="Q59" s="40">
        <v>181063.04113500004</v>
      </c>
      <c r="R59" s="44">
        <v>0</v>
      </c>
      <c r="S59" s="44">
        <v>113876.1265</v>
      </c>
      <c r="T59" s="44">
        <v>2518567.2999999998</v>
      </c>
      <c r="U59" s="44">
        <v>2335983.5834999997</v>
      </c>
      <c r="V59" s="44">
        <v>1378230.31</v>
      </c>
      <c r="W59" s="44">
        <v>957753.27</v>
      </c>
      <c r="X59" s="44">
        <v>0</v>
      </c>
      <c r="Y59" s="44">
        <v>182583.72</v>
      </c>
    </row>
    <row r="60" spans="1:25" x14ac:dyDescent="0.25">
      <c r="A60" s="42">
        <f t="shared" si="6"/>
        <v>40</v>
      </c>
      <c r="B60" s="47" t="s">
        <v>153</v>
      </c>
      <c r="C60" s="48" t="s">
        <v>23</v>
      </c>
      <c r="D60" s="49" t="s">
        <v>33</v>
      </c>
      <c r="E60" s="49"/>
      <c r="F60" s="49" t="s">
        <v>336</v>
      </c>
      <c r="G60" s="49">
        <v>1</v>
      </c>
      <c r="H60" s="44">
        <v>1232119.73</v>
      </c>
      <c r="I60" s="40">
        <v>1188995.53</v>
      </c>
      <c r="J60" s="40">
        <v>601475.0744029677</v>
      </c>
      <c r="K60" s="40">
        <v>417974.20424613007</v>
      </c>
      <c r="L60" s="44">
        <v>169546.2608009023</v>
      </c>
      <c r="M60" s="44">
        <v>43124.2</v>
      </c>
      <c r="N60" s="44">
        <v>0</v>
      </c>
      <c r="O60" s="40">
        <v>0</v>
      </c>
      <c r="P60" s="40">
        <v>0</v>
      </c>
      <c r="Q60" s="40">
        <v>0</v>
      </c>
      <c r="R60" s="44">
        <v>0</v>
      </c>
      <c r="S60" s="44">
        <v>0</v>
      </c>
      <c r="T60" s="44">
        <v>1232119.73</v>
      </c>
      <c r="U60" s="44">
        <v>1188995.53945</v>
      </c>
      <c r="V60" s="44">
        <v>601475.06999999995</v>
      </c>
      <c r="W60" s="44">
        <v>417974.2</v>
      </c>
      <c r="X60" s="44">
        <v>169546.26</v>
      </c>
      <c r="Y60" s="44">
        <v>43124.2</v>
      </c>
    </row>
    <row r="61" spans="1:25" ht="30" hidden="1" x14ac:dyDescent="0.25">
      <c r="A61" s="42">
        <f t="shared" si="6"/>
        <v>41</v>
      </c>
      <c r="B61" s="47" t="s">
        <v>155</v>
      </c>
      <c r="C61" s="48" t="s">
        <v>23</v>
      </c>
      <c r="D61" s="49" t="s">
        <v>33</v>
      </c>
      <c r="E61" s="49"/>
      <c r="F61" s="49" t="s">
        <v>336</v>
      </c>
      <c r="G61" s="49">
        <v>1</v>
      </c>
      <c r="H61" s="44">
        <v>740880.76</v>
      </c>
      <c r="I61" s="40">
        <v>714949.93339999998</v>
      </c>
      <c r="J61" s="40">
        <v>398625.62281915365</v>
      </c>
      <c r="K61" s="40">
        <v>277011.02602686954</v>
      </c>
      <c r="L61" s="44">
        <v>39313.284553976817</v>
      </c>
      <c r="M61" s="44">
        <v>25930.826600000004</v>
      </c>
      <c r="N61" s="44">
        <v>208061.22</v>
      </c>
      <c r="O61" s="40">
        <v>165408.66990000001</v>
      </c>
      <c r="P61" s="40">
        <v>92224.827191759963</v>
      </c>
      <c r="Q61" s="40">
        <v>64088.439234951853</v>
      </c>
      <c r="R61" s="44">
        <v>9095.4034732881901</v>
      </c>
      <c r="S61" s="44">
        <v>42652.5501</v>
      </c>
      <c r="T61" s="44">
        <v>948941.98</v>
      </c>
      <c r="U61" s="44">
        <v>880358.60329999996</v>
      </c>
      <c r="V61" s="44">
        <v>490850.45</v>
      </c>
      <c r="W61" s="44">
        <v>341099.47</v>
      </c>
      <c r="X61" s="44">
        <v>48408.68</v>
      </c>
      <c r="Y61" s="44">
        <v>68583.38</v>
      </c>
    </row>
    <row r="62" spans="1:25" x14ac:dyDescent="0.25">
      <c r="A62" s="42">
        <f t="shared" si="6"/>
        <v>42</v>
      </c>
      <c r="B62" s="47" t="s">
        <v>156</v>
      </c>
      <c r="C62" s="48" t="s">
        <v>23</v>
      </c>
      <c r="D62" s="49" t="s">
        <v>33</v>
      </c>
      <c r="E62" s="49"/>
      <c r="F62" s="49" t="s">
        <v>336</v>
      </c>
      <c r="G62" s="49">
        <v>1</v>
      </c>
      <c r="H62" s="44">
        <v>1564838.37</v>
      </c>
      <c r="I62" s="40">
        <v>1510069.0270500001</v>
      </c>
      <c r="J62" s="40">
        <v>841950.15383117693</v>
      </c>
      <c r="K62" s="40">
        <v>585084.00520471623</v>
      </c>
      <c r="L62" s="44">
        <v>83034.868014106978</v>
      </c>
      <c r="M62" s="44">
        <v>54769.342950000006</v>
      </c>
      <c r="N62" s="44">
        <v>0</v>
      </c>
      <c r="O62" s="40">
        <v>0</v>
      </c>
      <c r="P62" s="40">
        <v>0</v>
      </c>
      <c r="Q62" s="40">
        <v>0</v>
      </c>
      <c r="R62" s="44">
        <v>0</v>
      </c>
      <c r="S62" s="44">
        <v>0</v>
      </c>
      <c r="T62" s="44">
        <v>1564838.37</v>
      </c>
      <c r="U62" s="44">
        <v>1510069.0270500001</v>
      </c>
      <c r="V62" s="44">
        <v>841950.15</v>
      </c>
      <c r="W62" s="44">
        <v>585084.01</v>
      </c>
      <c r="X62" s="44">
        <v>83034.87</v>
      </c>
      <c r="Y62" s="44">
        <v>54769.34</v>
      </c>
    </row>
    <row r="63" spans="1:25" ht="45" hidden="1" x14ac:dyDescent="0.25">
      <c r="A63" s="42">
        <f t="shared" si="6"/>
        <v>43</v>
      </c>
      <c r="B63" s="47" t="s">
        <v>185</v>
      </c>
      <c r="C63" s="48" t="s">
        <v>23</v>
      </c>
      <c r="D63" s="49" t="s">
        <v>186</v>
      </c>
      <c r="E63" s="49" t="s">
        <v>312</v>
      </c>
      <c r="F63" s="49" t="s">
        <v>336</v>
      </c>
      <c r="G63" s="49">
        <v>1</v>
      </c>
      <c r="H63" s="44">
        <v>652648.06000000006</v>
      </c>
      <c r="I63" s="40">
        <v>629805.37790000008</v>
      </c>
      <c r="J63" s="40">
        <v>351152.64620883449</v>
      </c>
      <c r="K63" s="40">
        <v>244021.33041630872</v>
      </c>
      <c r="L63" s="44">
        <v>34631.401274856886</v>
      </c>
      <c r="M63" s="44">
        <v>22842.682100000005</v>
      </c>
      <c r="N63" s="44">
        <v>614332.4</v>
      </c>
      <c r="O63" s="40">
        <v>488394.25800000003</v>
      </c>
      <c r="P63" s="40">
        <v>272307.83049478976</v>
      </c>
      <c r="Q63" s="40">
        <v>189230.86525909122</v>
      </c>
      <c r="R63" s="44">
        <v>26855.562246119051</v>
      </c>
      <c r="S63" s="44">
        <v>125938.14199999999</v>
      </c>
      <c r="T63" s="44">
        <v>1266980.46</v>
      </c>
      <c r="U63" s="44">
        <v>1118199.6359000001</v>
      </c>
      <c r="V63" s="44">
        <v>623460.48</v>
      </c>
      <c r="W63" s="44">
        <v>433252.2</v>
      </c>
      <c r="X63" s="44">
        <v>61486.96</v>
      </c>
      <c r="Y63" s="44">
        <v>148780.82</v>
      </c>
    </row>
    <row r="64" spans="1:25" hidden="1" x14ac:dyDescent="0.25">
      <c r="A64" s="42">
        <f t="shared" si="6"/>
        <v>44</v>
      </c>
      <c r="B64" s="47" t="s">
        <v>187</v>
      </c>
      <c r="C64" s="48" t="s">
        <v>23</v>
      </c>
      <c r="D64" s="49" t="s">
        <v>186</v>
      </c>
      <c r="E64" s="49"/>
      <c r="F64" s="49" t="s">
        <v>336</v>
      </c>
      <c r="G64" s="49">
        <v>1</v>
      </c>
      <c r="H64" s="44">
        <v>526426.32999999996</v>
      </c>
      <c r="I64" s="40">
        <v>508001.40844999999</v>
      </c>
      <c r="J64" s="40">
        <v>283239.94223395857</v>
      </c>
      <c r="K64" s="40">
        <v>196827.75646766613</v>
      </c>
      <c r="L64" s="44">
        <v>27933.709748375302</v>
      </c>
      <c r="M64" s="44">
        <v>18424.921549999999</v>
      </c>
      <c r="N64" s="44">
        <v>606784.07999999996</v>
      </c>
      <c r="O64" s="40">
        <v>482393.35</v>
      </c>
      <c r="P64" s="40">
        <v>268961.97629097366</v>
      </c>
      <c r="Q64" s="40">
        <v>186905.78013440539</v>
      </c>
      <c r="R64" s="44">
        <v>26525.587174620905</v>
      </c>
      <c r="S64" s="44">
        <v>124390.73</v>
      </c>
      <c r="T64" s="44">
        <v>1133210.4099999999</v>
      </c>
      <c r="U64" s="44">
        <v>990394.76</v>
      </c>
      <c r="V64" s="44">
        <v>552201.92000000004</v>
      </c>
      <c r="W64" s="44">
        <v>383733.54</v>
      </c>
      <c r="X64" s="44">
        <v>54459.3</v>
      </c>
      <c r="Y64" s="44">
        <v>142815.65</v>
      </c>
    </row>
    <row r="65" spans="1:26" ht="30" hidden="1" x14ac:dyDescent="0.25">
      <c r="A65" s="42">
        <f t="shared" si="6"/>
        <v>45</v>
      </c>
      <c r="B65" s="47" t="s">
        <v>191</v>
      </c>
      <c r="C65" s="48" t="s">
        <v>23</v>
      </c>
      <c r="D65" s="49" t="s">
        <v>33</v>
      </c>
      <c r="E65" s="49"/>
      <c r="F65" s="49" t="s">
        <v>336</v>
      </c>
      <c r="G65" s="49">
        <v>1</v>
      </c>
      <c r="H65" s="44">
        <v>1101743.95</v>
      </c>
      <c r="I65" s="40">
        <v>1063182.91175</v>
      </c>
      <c r="J65" s="40">
        <v>592785.49527454923</v>
      </c>
      <c r="K65" s="40">
        <v>411935.68315689027</v>
      </c>
      <c r="L65" s="44">
        <v>58461.733318560473</v>
      </c>
      <c r="M65" s="44">
        <v>38561.038250000005</v>
      </c>
      <c r="N65" s="44">
        <v>50137.08</v>
      </c>
      <c r="O65" s="40">
        <v>39858.978600000002</v>
      </c>
      <c r="P65" s="40">
        <v>22223.668297722397</v>
      </c>
      <c r="Q65" s="40">
        <v>15443.566105196918</v>
      </c>
      <c r="R65" s="44">
        <v>2191.7441970806858</v>
      </c>
      <c r="S65" s="44">
        <v>10278.1014</v>
      </c>
      <c r="T65" s="44">
        <v>1151881.03</v>
      </c>
      <c r="U65" s="44">
        <v>1103041.89035</v>
      </c>
      <c r="V65" s="44">
        <v>615009.17000000004</v>
      </c>
      <c r="W65" s="44">
        <v>427379.25</v>
      </c>
      <c r="X65" s="44">
        <v>60653.47</v>
      </c>
      <c r="Y65" s="44">
        <v>48839.14</v>
      </c>
    </row>
    <row r="66" spans="1:26" hidden="1" x14ac:dyDescent="0.25">
      <c r="A66" s="42">
        <f t="shared" si="6"/>
        <v>46</v>
      </c>
      <c r="B66" s="47" t="s">
        <v>192</v>
      </c>
      <c r="C66" s="48" t="s">
        <v>23</v>
      </c>
      <c r="D66" s="49" t="s">
        <v>33</v>
      </c>
      <c r="E66" s="49"/>
      <c r="F66" s="49" t="s">
        <v>336</v>
      </c>
      <c r="G66" s="49">
        <v>1</v>
      </c>
      <c r="H66" s="44">
        <v>1663271.32</v>
      </c>
      <c r="I66" s="40">
        <v>1605056.82</v>
      </c>
      <c r="J66" s="40">
        <v>894911.3</v>
      </c>
      <c r="K66" s="40">
        <v>621887.51</v>
      </c>
      <c r="L66" s="44">
        <v>88258.01</v>
      </c>
      <c r="M66" s="44">
        <v>58214.49</v>
      </c>
      <c r="N66" s="44">
        <v>188941.86</v>
      </c>
      <c r="O66" s="40">
        <v>150208.7787</v>
      </c>
      <c r="P66" s="40">
        <v>83750.015441559488</v>
      </c>
      <c r="Q66" s="40">
        <v>58199.163272948106</v>
      </c>
      <c r="R66" s="44">
        <v>8259.5999854923994</v>
      </c>
      <c r="S66" s="44">
        <v>38733.081299999998</v>
      </c>
      <c r="T66" s="44">
        <v>1852213.18</v>
      </c>
      <c r="U66" s="44">
        <v>1755265.6</v>
      </c>
      <c r="V66" s="44">
        <v>978661.32</v>
      </c>
      <c r="W66" s="44">
        <v>680086.67</v>
      </c>
      <c r="X66" s="44">
        <v>96517.61</v>
      </c>
      <c r="Y66" s="44">
        <v>96947.57</v>
      </c>
    </row>
    <row r="67" spans="1:26" ht="30" hidden="1" x14ac:dyDescent="0.25">
      <c r="A67" s="42">
        <f t="shared" si="6"/>
        <v>47</v>
      </c>
      <c r="B67" s="49" t="s">
        <v>193</v>
      </c>
      <c r="C67" s="48" t="s">
        <v>23</v>
      </c>
      <c r="D67" s="49" t="s">
        <v>33</v>
      </c>
      <c r="E67" s="49"/>
      <c r="F67" s="49" t="s">
        <v>336</v>
      </c>
      <c r="G67" s="49">
        <v>1</v>
      </c>
      <c r="H67" s="44">
        <v>806044.31</v>
      </c>
      <c r="I67" s="40">
        <v>777832.75915000006</v>
      </c>
      <c r="J67" s="40">
        <v>433686.40736950026</v>
      </c>
      <c r="K67" s="40">
        <v>301375.30003643251</v>
      </c>
      <c r="L67" s="44">
        <v>42771.051744067299</v>
      </c>
      <c r="M67" s="44">
        <v>28211.550850000003</v>
      </c>
      <c r="N67" s="44">
        <v>81854.559999999998</v>
      </c>
      <c r="O67" s="40">
        <v>65074.37</v>
      </c>
      <c r="P67" s="40">
        <v>36282.699153919923</v>
      </c>
      <c r="Q67" s="40">
        <v>25213.401106961304</v>
      </c>
      <c r="R67" s="44">
        <v>3578.2749391187676</v>
      </c>
      <c r="S67" s="44">
        <v>16780.189999999999</v>
      </c>
      <c r="T67" s="44">
        <v>887898.87000000011</v>
      </c>
      <c r="U67" s="44">
        <v>842907.13435000007</v>
      </c>
      <c r="V67" s="44">
        <v>469969.11</v>
      </c>
      <c r="W67" s="44">
        <v>326588.7</v>
      </c>
      <c r="X67" s="44">
        <v>46349.32</v>
      </c>
      <c r="Y67" s="44">
        <v>44991.74</v>
      </c>
    </row>
    <row r="68" spans="1:26" ht="30" hidden="1" x14ac:dyDescent="0.25">
      <c r="A68" s="42">
        <f t="shared" si="6"/>
        <v>48</v>
      </c>
      <c r="B68" s="47" t="s">
        <v>194</v>
      </c>
      <c r="C68" s="48" t="s">
        <v>23</v>
      </c>
      <c r="D68" s="49" t="s">
        <v>33</v>
      </c>
      <c r="E68" s="49"/>
      <c r="F68" s="49" t="s">
        <v>336</v>
      </c>
      <c r="G68" s="49">
        <v>1</v>
      </c>
      <c r="H68" s="44">
        <v>1808181.86</v>
      </c>
      <c r="I68" s="40">
        <v>1744895.5</v>
      </c>
      <c r="J68" s="40">
        <v>972879.38765314373</v>
      </c>
      <c r="K68" s="40">
        <v>676068.72701320157</v>
      </c>
      <c r="L68" s="44">
        <v>95947.38</v>
      </c>
      <c r="M68" s="44">
        <v>63286.36</v>
      </c>
      <c r="N68" s="44">
        <v>44477.78</v>
      </c>
      <c r="O68" s="40">
        <v>35359.835099999997</v>
      </c>
      <c r="P68" s="40">
        <v>19715.137565631485</v>
      </c>
      <c r="Q68" s="40">
        <v>13700.349833743916</v>
      </c>
      <c r="R68" s="44">
        <v>1944.3477006245948</v>
      </c>
      <c r="S68" s="44">
        <v>9117.9448999999986</v>
      </c>
      <c r="T68" s="44">
        <v>1852659.6400000001</v>
      </c>
      <c r="U68" s="44">
        <v>1780255.34</v>
      </c>
      <c r="V68" s="44">
        <v>992594.53</v>
      </c>
      <c r="W68" s="44">
        <v>689769.08</v>
      </c>
      <c r="X68" s="44">
        <v>97891.73</v>
      </c>
      <c r="Y68" s="44">
        <v>72404.3</v>
      </c>
    </row>
    <row r="69" spans="1:26" hidden="1" x14ac:dyDescent="0.25">
      <c r="A69" s="42">
        <f t="shared" si="6"/>
        <v>49</v>
      </c>
      <c r="B69" s="47" t="s">
        <v>195</v>
      </c>
      <c r="C69" s="48" t="s">
        <v>23</v>
      </c>
      <c r="D69" s="49" t="s">
        <v>33</v>
      </c>
      <c r="E69" s="49"/>
      <c r="F69" s="49" t="s">
        <v>336</v>
      </c>
      <c r="G69" s="49">
        <v>1</v>
      </c>
      <c r="H69" s="44">
        <v>947233.55</v>
      </c>
      <c r="I69" s="40">
        <v>914080.37</v>
      </c>
      <c r="J69" s="40">
        <v>509652.27363165416</v>
      </c>
      <c r="K69" s="40">
        <v>354165.13930335303</v>
      </c>
      <c r="L69" s="44">
        <v>50262.962814992832</v>
      </c>
      <c r="M69" s="44">
        <v>33153.18</v>
      </c>
      <c r="N69" s="44">
        <v>420416.57</v>
      </c>
      <c r="O69" s="40">
        <v>334231.17315000005</v>
      </c>
      <c r="P69" s="40">
        <v>186353.0624150068</v>
      </c>
      <c r="Q69" s="40">
        <v>129499.58574602168</v>
      </c>
      <c r="R69" s="44">
        <v>18378.524988971556</v>
      </c>
      <c r="S69" s="44">
        <v>86185.39684999999</v>
      </c>
      <c r="T69" s="44">
        <v>1367650.12</v>
      </c>
      <c r="U69" s="44">
        <v>1248311.5489000001</v>
      </c>
      <c r="V69" s="44">
        <v>696005.33</v>
      </c>
      <c r="W69" s="44">
        <v>483664.73</v>
      </c>
      <c r="X69" s="44">
        <v>68641.48</v>
      </c>
      <c r="Y69" s="44">
        <v>119338.58</v>
      </c>
    </row>
    <row r="70" spans="1:26" ht="30" x14ac:dyDescent="0.25">
      <c r="A70" s="42">
        <f t="shared" si="6"/>
        <v>50</v>
      </c>
      <c r="B70" s="47" t="s">
        <v>204</v>
      </c>
      <c r="C70" s="48" t="s">
        <v>23</v>
      </c>
      <c r="D70" s="49" t="s">
        <v>33</v>
      </c>
      <c r="E70" s="49"/>
      <c r="F70" s="49" t="s">
        <v>336</v>
      </c>
      <c r="G70" s="49">
        <v>1</v>
      </c>
      <c r="H70" s="44">
        <v>1170253.29</v>
      </c>
      <c r="I70" s="40">
        <v>1129295.3898499999</v>
      </c>
      <c r="J70" s="40">
        <v>629646</v>
      </c>
      <c r="K70" s="40">
        <v>437551.30256756255</v>
      </c>
      <c r="L70" s="44">
        <v>62097.09090472549</v>
      </c>
      <c r="M70" s="44">
        <v>40958.900150000009</v>
      </c>
      <c r="N70" s="44">
        <v>0</v>
      </c>
      <c r="O70" s="40">
        <v>0</v>
      </c>
      <c r="P70" s="40">
        <v>0</v>
      </c>
      <c r="Q70" s="40">
        <v>0</v>
      </c>
      <c r="R70" s="44">
        <v>0</v>
      </c>
      <c r="S70" s="44">
        <v>0</v>
      </c>
      <c r="T70" s="44">
        <v>1170253.29</v>
      </c>
      <c r="U70" s="44">
        <v>1129295.3898499999</v>
      </c>
      <c r="V70" s="44">
        <v>629646</v>
      </c>
      <c r="W70" s="44">
        <v>437551.3</v>
      </c>
      <c r="X70" s="44">
        <v>62097.09</v>
      </c>
      <c r="Y70" s="44">
        <v>40958.9</v>
      </c>
    </row>
    <row r="71" spans="1:26" ht="30" x14ac:dyDescent="0.25">
      <c r="A71" s="42">
        <f t="shared" si="6"/>
        <v>51</v>
      </c>
      <c r="B71" s="47" t="s">
        <v>237</v>
      </c>
      <c r="C71" s="48" t="s">
        <v>23</v>
      </c>
      <c r="D71" s="49" t="s">
        <v>238</v>
      </c>
      <c r="E71" s="49" t="s">
        <v>313</v>
      </c>
      <c r="F71" s="49" t="s">
        <v>336</v>
      </c>
      <c r="G71" s="49">
        <v>1</v>
      </c>
      <c r="H71" s="44">
        <v>2960593</v>
      </c>
      <c r="I71" s="40">
        <v>2856972.24</v>
      </c>
      <c r="J71" s="40">
        <v>1592926.0040968354</v>
      </c>
      <c r="K71" s="40">
        <v>1106948.5791181403</v>
      </c>
      <c r="L71" s="44">
        <v>157097.66178502448</v>
      </c>
      <c r="M71" s="44">
        <v>103620.755</v>
      </c>
      <c r="N71" s="44">
        <v>0</v>
      </c>
      <c r="O71" s="40">
        <v>0</v>
      </c>
      <c r="P71" s="40">
        <v>0</v>
      </c>
      <c r="Q71" s="40">
        <v>0</v>
      </c>
      <c r="R71" s="44">
        <v>0</v>
      </c>
      <c r="S71" s="44">
        <v>0</v>
      </c>
      <c r="T71" s="44">
        <v>2960593</v>
      </c>
      <c r="U71" s="44">
        <v>2856972.24</v>
      </c>
      <c r="V71" s="44">
        <v>1592926</v>
      </c>
      <c r="W71" s="44">
        <v>1106948.58</v>
      </c>
      <c r="X71" s="44">
        <v>157097.66</v>
      </c>
      <c r="Y71" s="44">
        <v>103620.76</v>
      </c>
    </row>
    <row r="72" spans="1:26" x14ac:dyDescent="0.25">
      <c r="A72" s="42">
        <f t="shared" si="6"/>
        <v>52</v>
      </c>
      <c r="B72" s="47" t="s">
        <v>239</v>
      </c>
      <c r="C72" s="48" t="s">
        <v>23</v>
      </c>
      <c r="D72" s="49" t="s">
        <v>238</v>
      </c>
      <c r="E72" s="49"/>
      <c r="F72" s="49" t="s">
        <v>336</v>
      </c>
      <c r="G72" s="49">
        <v>1</v>
      </c>
      <c r="H72" s="44">
        <v>1105354</v>
      </c>
      <c r="I72" s="40">
        <v>1066666.6100000001</v>
      </c>
      <c r="J72" s="40">
        <v>594727.85699772101</v>
      </c>
      <c r="K72" s="40">
        <v>413285.45994756877</v>
      </c>
      <c r="L72" s="44">
        <v>58653.29305471031</v>
      </c>
      <c r="M72" s="44">
        <v>38687.390000000007</v>
      </c>
      <c r="N72" s="44">
        <v>0</v>
      </c>
      <c r="O72" s="40">
        <v>0</v>
      </c>
      <c r="P72" s="40">
        <v>0</v>
      </c>
      <c r="Q72" s="40">
        <v>0</v>
      </c>
      <c r="R72" s="44">
        <v>0</v>
      </c>
      <c r="S72" s="44">
        <v>0</v>
      </c>
      <c r="T72" s="44">
        <v>1105354</v>
      </c>
      <c r="U72" s="44">
        <v>1066666.6100000001</v>
      </c>
      <c r="V72" s="44">
        <v>594727.86</v>
      </c>
      <c r="W72" s="44">
        <v>413285.46</v>
      </c>
      <c r="X72" s="44">
        <v>58653.29</v>
      </c>
      <c r="Y72" s="44">
        <v>38687.390000000007</v>
      </c>
    </row>
    <row r="73" spans="1:26" x14ac:dyDescent="0.25">
      <c r="A73" s="42">
        <f t="shared" si="6"/>
        <v>53</v>
      </c>
      <c r="B73" s="47" t="s">
        <v>245</v>
      </c>
      <c r="C73" s="48" t="s">
        <v>23</v>
      </c>
      <c r="D73" s="49" t="s">
        <v>33</v>
      </c>
      <c r="E73" s="49"/>
      <c r="F73" s="49" t="s">
        <v>336</v>
      </c>
      <c r="G73" s="49">
        <v>1</v>
      </c>
      <c r="H73" s="44">
        <v>1136064.71</v>
      </c>
      <c r="I73" s="40">
        <v>1096302.44515</v>
      </c>
      <c r="J73" s="40">
        <v>611251.53605907003</v>
      </c>
      <c r="K73" s="40">
        <v>424768.01658342156</v>
      </c>
      <c r="L73" s="44">
        <v>60282.892507508433</v>
      </c>
      <c r="M73" s="44">
        <v>39762.26485</v>
      </c>
      <c r="N73" s="44">
        <v>0</v>
      </c>
      <c r="O73" s="40">
        <v>0</v>
      </c>
      <c r="P73" s="40">
        <v>0</v>
      </c>
      <c r="Q73" s="40">
        <v>0</v>
      </c>
      <c r="R73" s="44">
        <v>0</v>
      </c>
      <c r="S73" s="44">
        <v>0</v>
      </c>
      <c r="T73" s="44">
        <v>1136064.71</v>
      </c>
      <c r="U73" s="44">
        <v>1096302.44515</v>
      </c>
      <c r="V73" s="44">
        <v>611251.54</v>
      </c>
      <c r="W73" s="44">
        <v>424768.02</v>
      </c>
      <c r="X73" s="44">
        <v>60282.89</v>
      </c>
      <c r="Y73" s="44">
        <v>39762.26</v>
      </c>
    </row>
    <row r="74" spans="1:26" ht="30" x14ac:dyDescent="0.25">
      <c r="A74" s="42">
        <f t="shared" si="6"/>
        <v>54</v>
      </c>
      <c r="B74" s="47" t="s">
        <v>246</v>
      </c>
      <c r="C74" s="48" t="s">
        <v>23</v>
      </c>
      <c r="D74" s="49" t="s">
        <v>33</v>
      </c>
      <c r="E74" s="49"/>
      <c r="F74" s="49" t="s">
        <v>336</v>
      </c>
      <c r="G74" s="49">
        <v>1</v>
      </c>
      <c r="H74" s="44">
        <v>798617.64</v>
      </c>
      <c r="I74" s="40">
        <v>770666.02260000003</v>
      </c>
      <c r="J74" s="40">
        <v>429690.54040404921</v>
      </c>
      <c r="K74" s="40">
        <v>298598.51112823753</v>
      </c>
      <c r="L74" s="44">
        <v>42376.971067713275</v>
      </c>
      <c r="M74" s="44">
        <v>27951.617400000003</v>
      </c>
      <c r="N74" s="44">
        <v>0</v>
      </c>
      <c r="O74" s="40">
        <v>0</v>
      </c>
      <c r="P74" s="40">
        <v>0</v>
      </c>
      <c r="Q74" s="40">
        <v>0</v>
      </c>
      <c r="R74" s="44">
        <v>0</v>
      </c>
      <c r="S74" s="44">
        <v>0</v>
      </c>
      <c r="T74" s="44">
        <v>798617.64</v>
      </c>
      <c r="U74" s="44">
        <v>770666.02260000003</v>
      </c>
      <c r="V74" s="44">
        <v>429690.54</v>
      </c>
      <c r="W74" s="44">
        <v>298598.51</v>
      </c>
      <c r="X74" s="44">
        <v>42376.97</v>
      </c>
      <c r="Y74" s="44">
        <v>27951.62</v>
      </c>
    </row>
    <row r="75" spans="1:26" hidden="1" x14ac:dyDescent="0.25">
      <c r="A75" s="42">
        <v>55</v>
      </c>
      <c r="B75" s="47" t="s">
        <v>247</v>
      </c>
      <c r="C75" s="48" t="s">
        <v>23</v>
      </c>
      <c r="D75" s="49" t="s">
        <v>33</v>
      </c>
      <c r="E75" s="49"/>
      <c r="F75" s="49" t="s">
        <v>336</v>
      </c>
      <c r="G75" s="49">
        <v>1</v>
      </c>
      <c r="H75" s="44">
        <v>1480909.16</v>
      </c>
      <c r="I75" s="40">
        <v>1429077.34</v>
      </c>
      <c r="J75" s="40">
        <v>796792.64478381898</v>
      </c>
      <c r="K75" s="40">
        <v>553703.36332434881</v>
      </c>
      <c r="L75" s="44">
        <v>78581.340941832023</v>
      </c>
      <c r="M75" s="44">
        <v>51831.820950000001</v>
      </c>
      <c r="N75" s="44">
        <v>52721.32</v>
      </c>
      <c r="O75" s="40">
        <v>41913.449999999997</v>
      </c>
      <c r="P75" s="40">
        <v>23369.158118796724</v>
      </c>
      <c r="Q75" s="40">
        <v>16239.58445543501</v>
      </c>
      <c r="R75" s="44">
        <v>2304.714775768271</v>
      </c>
      <c r="S75" s="44">
        <v>10807.872649999999</v>
      </c>
      <c r="T75" s="44">
        <v>1533630.48</v>
      </c>
      <c r="U75" s="44">
        <v>1470990.79</v>
      </c>
      <c r="V75" s="44">
        <v>820161.8</v>
      </c>
      <c r="W75" s="44">
        <v>569942.93999999994</v>
      </c>
      <c r="X75" s="44">
        <v>80886.05</v>
      </c>
      <c r="Y75" s="44">
        <v>62639.69</v>
      </c>
    </row>
    <row r="76" spans="1:26" s="78" customFormat="1" ht="24.75" hidden="1" customHeight="1" x14ac:dyDescent="0.2">
      <c r="A76" s="45"/>
      <c r="B76" s="116" t="s">
        <v>276</v>
      </c>
      <c r="C76" s="117"/>
      <c r="D76" s="118"/>
      <c r="E76" s="65"/>
      <c r="F76" s="65"/>
      <c r="G76" s="57">
        <f>SUM(G77:G118)</f>
        <v>42</v>
      </c>
      <c r="H76" s="46">
        <f t="shared" ref="H76:Y76" si="7">SUM(H77:H119)</f>
        <v>42203637.639999986</v>
      </c>
      <c r="I76" s="46">
        <f t="shared" si="7"/>
        <v>40744696.25999999</v>
      </c>
      <c r="J76" s="46">
        <f t="shared" si="7"/>
        <v>22939263.830000002</v>
      </c>
      <c r="K76" s="46">
        <f t="shared" si="7"/>
        <v>15871576.430000002</v>
      </c>
      <c r="L76" s="46">
        <f t="shared" si="7"/>
        <v>1944479.4999999998</v>
      </c>
      <c r="M76" s="46">
        <f t="shared" si="7"/>
        <v>1458941.3800000001</v>
      </c>
      <c r="N76" s="46">
        <f t="shared" si="7"/>
        <v>11371506.340000002</v>
      </c>
      <c r="O76" s="46">
        <f t="shared" si="7"/>
        <v>9042070.4400000013</v>
      </c>
      <c r="P76" s="46">
        <f t="shared" si="7"/>
        <v>5057216.3100000005</v>
      </c>
      <c r="Q76" s="46">
        <f t="shared" si="7"/>
        <v>3523706.65</v>
      </c>
      <c r="R76" s="46">
        <f t="shared" si="7"/>
        <v>402153.66</v>
      </c>
      <c r="S76" s="46">
        <f t="shared" si="7"/>
        <v>2328538.9000000004</v>
      </c>
      <c r="T76" s="46">
        <f t="shared" si="7"/>
        <v>53575144.170000009</v>
      </c>
      <c r="U76" s="46">
        <f t="shared" si="7"/>
        <v>49798868.620000005</v>
      </c>
      <c r="V76" s="46">
        <f t="shared" si="7"/>
        <v>27996480.139999997</v>
      </c>
      <c r="W76" s="46">
        <f t="shared" si="7"/>
        <v>19455181.09</v>
      </c>
      <c r="X76" s="46">
        <f t="shared" si="7"/>
        <v>2347207.3900000006</v>
      </c>
      <c r="Y76" s="46">
        <f t="shared" si="7"/>
        <v>3776275.5100000002</v>
      </c>
      <c r="Z76" s="77"/>
    </row>
    <row r="77" spans="1:26" ht="30" hidden="1" x14ac:dyDescent="0.25">
      <c r="A77" s="42">
        <v>56</v>
      </c>
      <c r="B77" s="47" t="s">
        <v>52</v>
      </c>
      <c r="C77" s="48" t="s">
        <v>53</v>
      </c>
      <c r="D77" s="49" t="s">
        <v>54</v>
      </c>
      <c r="E77" s="49" t="s">
        <v>314</v>
      </c>
      <c r="F77" s="49" t="s">
        <v>336</v>
      </c>
      <c r="G77" s="49">
        <v>1</v>
      </c>
      <c r="H77" s="44">
        <v>597626.34</v>
      </c>
      <c r="I77" s="40">
        <v>579099.91999999993</v>
      </c>
      <c r="J77" s="40">
        <v>325564.79999999999</v>
      </c>
      <c r="K77" s="40">
        <v>226239.94</v>
      </c>
      <c r="L77" s="44">
        <v>27239.94</v>
      </c>
      <c r="M77" s="44">
        <v>18526.419999999998</v>
      </c>
      <c r="N77" s="44">
        <v>228916.46</v>
      </c>
      <c r="O77" s="40">
        <v>181988.59</v>
      </c>
      <c r="P77" s="40">
        <v>102312.36</v>
      </c>
      <c r="Q77" s="40">
        <v>71098.42</v>
      </c>
      <c r="R77" s="44">
        <v>8577.81</v>
      </c>
      <c r="S77" s="44">
        <v>46927.87</v>
      </c>
      <c r="T77" s="44">
        <v>826542.8</v>
      </c>
      <c r="U77" s="44">
        <f>SUM(V77:X77)</f>
        <v>761088.51</v>
      </c>
      <c r="V77" s="44">
        <v>427877.16</v>
      </c>
      <c r="W77" s="44">
        <v>297338.36</v>
      </c>
      <c r="X77" s="44">
        <v>35872.99</v>
      </c>
      <c r="Y77" s="44">
        <v>65454.29</v>
      </c>
    </row>
    <row r="78" spans="1:26" ht="30" hidden="1" x14ac:dyDescent="0.25">
      <c r="A78" s="42">
        <f t="shared" ref="A78:A118" si="8">A77+1</f>
        <v>57</v>
      </c>
      <c r="B78" s="47" t="s">
        <v>55</v>
      </c>
      <c r="C78" s="48" t="s">
        <v>53</v>
      </c>
      <c r="D78" s="49" t="s">
        <v>56</v>
      </c>
      <c r="E78" s="49" t="s">
        <v>315</v>
      </c>
      <c r="F78" s="49" t="s">
        <v>337</v>
      </c>
      <c r="G78" s="49">
        <v>1</v>
      </c>
      <c r="H78" s="44">
        <v>2484633.96</v>
      </c>
      <c r="I78" s="40">
        <v>2397671.77</v>
      </c>
      <c r="J78" s="40">
        <v>1347949.62</v>
      </c>
      <c r="K78" s="40">
        <v>936710.75</v>
      </c>
      <c r="L78" s="44">
        <v>113011.4</v>
      </c>
      <c r="M78" s="44">
        <v>86962.19</v>
      </c>
      <c r="N78" s="44">
        <v>133419.06</v>
      </c>
      <c r="O78" s="40">
        <v>106068.15</v>
      </c>
      <c r="P78" s="40">
        <v>59630.559999999998</v>
      </c>
      <c r="Q78" s="40">
        <v>41438.19</v>
      </c>
      <c r="R78" s="44">
        <v>4999.3999999999996</v>
      </c>
      <c r="S78" s="44">
        <v>27350.91</v>
      </c>
      <c r="T78" s="44">
        <v>2618053.02</v>
      </c>
      <c r="U78" s="44">
        <f t="shared" ref="U78:U119" si="9">SUM(V78:X78)</f>
        <v>2503739.92</v>
      </c>
      <c r="V78" s="44">
        <v>1407580.1800000002</v>
      </c>
      <c r="W78" s="44">
        <v>978148.94</v>
      </c>
      <c r="X78" s="44">
        <v>118010.8</v>
      </c>
      <c r="Y78" s="44">
        <v>114313.1</v>
      </c>
    </row>
    <row r="79" spans="1:26" hidden="1" x14ac:dyDescent="0.25">
      <c r="A79" s="42">
        <f t="shared" si="8"/>
        <v>58</v>
      </c>
      <c r="B79" s="50" t="s">
        <v>61</v>
      </c>
      <c r="C79" s="48" t="s">
        <v>53</v>
      </c>
      <c r="D79" s="51" t="s">
        <v>33</v>
      </c>
      <c r="E79" s="51"/>
      <c r="F79" s="51" t="s">
        <v>337</v>
      </c>
      <c r="G79" s="51">
        <v>1</v>
      </c>
      <c r="H79" s="44">
        <v>799736.55</v>
      </c>
      <c r="I79" s="40">
        <v>771745.77</v>
      </c>
      <c r="J79" s="40">
        <v>433868.56</v>
      </c>
      <c r="K79" s="40">
        <v>301501.89</v>
      </c>
      <c r="L79" s="44">
        <v>36375.32</v>
      </c>
      <c r="M79" s="44">
        <v>27990.78</v>
      </c>
      <c r="N79" s="44">
        <v>469758.4</v>
      </c>
      <c r="O79" s="40">
        <v>373457.93000000005</v>
      </c>
      <c r="P79" s="40">
        <v>209954.71</v>
      </c>
      <c r="Q79" s="40">
        <v>145900.73000000001</v>
      </c>
      <c r="R79" s="44">
        <v>17602.490000000002</v>
      </c>
      <c r="S79" s="44">
        <v>96300.47</v>
      </c>
      <c r="T79" s="44">
        <v>1269494.95</v>
      </c>
      <c r="U79" s="44">
        <f t="shared" si="9"/>
        <v>1145203.7000000002</v>
      </c>
      <c r="V79" s="44">
        <v>643823.27</v>
      </c>
      <c r="W79" s="44">
        <v>447402.62</v>
      </c>
      <c r="X79" s="44">
        <v>53977.81</v>
      </c>
      <c r="Y79" s="44">
        <v>124291.25</v>
      </c>
    </row>
    <row r="80" spans="1:26" hidden="1" x14ac:dyDescent="0.25">
      <c r="A80" s="42">
        <f t="shared" si="8"/>
        <v>59</v>
      </c>
      <c r="B80" s="47" t="s">
        <v>67</v>
      </c>
      <c r="C80" s="48" t="s">
        <v>53</v>
      </c>
      <c r="D80" s="49" t="s">
        <v>33</v>
      </c>
      <c r="E80" s="49"/>
      <c r="F80" s="51" t="s">
        <v>337</v>
      </c>
      <c r="G80" s="49">
        <v>1</v>
      </c>
      <c r="H80" s="44">
        <v>1384825.2</v>
      </c>
      <c r="I80" s="40">
        <v>1336356.32</v>
      </c>
      <c r="J80" s="40">
        <v>751287.57</v>
      </c>
      <c r="K80" s="40">
        <v>522081.19</v>
      </c>
      <c r="L80" s="44">
        <v>62987.56</v>
      </c>
      <c r="M80" s="44">
        <v>48468.88</v>
      </c>
      <c r="N80" s="44">
        <v>175379.19</v>
      </c>
      <c r="O80" s="40">
        <v>139426.46</v>
      </c>
      <c r="P80" s="40">
        <v>78384.31</v>
      </c>
      <c r="Q80" s="40">
        <v>54470.45</v>
      </c>
      <c r="R80" s="44">
        <v>6571.7</v>
      </c>
      <c r="S80" s="44">
        <v>35952.730000000003</v>
      </c>
      <c r="T80" s="44">
        <v>1560204.39</v>
      </c>
      <c r="U80" s="44">
        <f t="shared" si="9"/>
        <v>1475782.78</v>
      </c>
      <c r="V80" s="44">
        <v>829671.87999999989</v>
      </c>
      <c r="W80" s="44">
        <v>576551.64</v>
      </c>
      <c r="X80" s="44">
        <v>69559.259999999995</v>
      </c>
      <c r="Y80" s="44">
        <v>84421.61</v>
      </c>
    </row>
    <row r="81" spans="1:25" hidden="1" x14ac:dyDescent="0.25">
      <c r="A81" s="42">
        <f t="shared" si="8"/>
        <v>60</v>
      </c>
      <c r="B81" s="47" t="s">
        <v>68</v>
      </c>
      <c r="C81" s="48" t="s">
        <v>53</v>
      </c>
      <c r="D81" s="49" t="s">
        <v>33</v>
      </c>
      <c r="E81" s="49"/>
      <c r="F81" s="51" t="s">
        <v>337</v>
      </c>
      <c r="G81" s="49">
        <v>1</v>
      </c>
      <c r="H81" s="44">
        <v>1416451.75</v>
      </c>
      <c r="I81" s="40">
        <v>1367025.68</v>
      </c>
      <c r="J81" s="40">
        <v>768445.42</v>
      </c>
      <c r="K81" s="40">
        <v>534004.44999999995</v>
      </c>
      <c r="L81" s="44">
        <v>64426.07</v>
      </c>
      <c r="M81" s="44">
        <v>49426.07</v>
      </c>
      <c r="N81" s="44">
        <v>109123.92</v>
      </c>
      <c r="O81" s="40">
        <v>86753.51999999999</v>
      </c>
      <c r="P81" s="40">
        <v>48772.06</v>
      </c>
      <c r="Q81" s="40">
        <v>33892.44</v>
      </c>
      <c r="R81" s="44">
        <v>4089.02</v>
      </c>
      <c r="S81" s="44">
        <v>22370.400000000001</v>
      </c>
      <c r="T81" s="44">
        <v>1525575.67</v>
      </c>
      <c r="U81" s="44">
        <f t="shared" si="9"/>
        <v>1453629.4600000002</v>
      </c>
      <c r="V81" s="44">
        <v>817217.48</v>
      </c>
      <c r="W81" s="44">
        <v>567896.89</v>
      </c>
      <c r="X81" s="44">
        <v>68515.09</v>
      </c>
      <c r="Y81" s="44">
        <v>71946.210000000006</v>
      </c>
    </row>
    <row r="82" spans="1:25" hidden="1" x14ac:dyDescent="0.25">
      <c r="A82" s="42">
        <f t="shared" si="8"/>
        <v>61</v>
      </c>
      <c r="B82" s="47" t="s">
        <v>69</v>
      </c>
      <c r="C82" s="48" t="s">
        <v>53</v>
      </c>
      <c r="D82" s="49" t="s">
        <v>33</v>
      </c>
      <c r="E82" s="49"/>
      <c r="F82" s="51" t="s">
        <v>337</v>
      </c>
      <c r="G82" s="51">
        <v>1</v>
      </c>
      <c r="H82" s="44">
        <v>1325833.19</v>
      </c>
      <c r="I82" s="40">
        <v>1279429.03</v>
      </c>
      <c r="J82" s="40">
        <v>719283.56</v>
      </c>
      <c r="K82" s="40">
        <v>499841.11</v>
      </c>
      <c r="L82" s="44">
        <v>60304.36</v>
      </c>
      <c r="M82" s="44">
        <v>46404.160000000003</v>
      </c>
      <c r="N82" s="44">
        <v>82467.92</v>
      </c>
      <c r="O82" s="40">
        <v>65562</v>
      </c>
      <c r="P82" s="40">
        <v>36858.370000000003</v>
      </c>
      <c r="Q82" s="40">
        <v>25613.439999999999</v>
      </c>
      <c r="R82" s="44">
        <v>3090.19</v>
      </c>
      <c r="S82" s="44">
        <v>16905.919999999998</v>
      </c>
      <c r="T82" s="44">
        <v>1408301.11</v>
      </c>
      <c r="U82" s="44">
        <f t="shared" si="9"/>
        <v>1344991.03</v>
      </c>
      <c r="V82" s="44">
        <v>756141.93</v>
      </c>
      <c r="W82" s="44">
        <v>525454.55000000005</v>
      </c>
      <c r="X82" s="44">
        <v>63394.55</v>
      </c>
      <c r="Y82" s="44">
        <v>63310.080000000002</v>
      </c>
    </row>
    <row r="83" spans="1:25" x14ac:dyDescent="0.25">
      <c r="A83" s="42">
        <f t="shared" si="8"/>
        <v>62</v>
      </c>
      <c r="B83" s="47" t="s">
        <v>101</v>
      </c>
      <c r="C83" s="48" t="s">
        <v>53</v>
      </c>
      <c r="D83" s="49" t="s">
        <v>33</v>
      </c>
      <c r="E83" s="49"/>
      <c r="F83" s="51" t="s">
        <v>337</v>
      </c>
      <c r="G83" s="49">
        <v>1</v>
      </c>
      <c r="H83" s="44">
        <v>921690.59</v>
      </c>
      <c r="I83" s="40">
        <v>889431.41999999993</v>
      </c>
      <c r="J83" s="40">
        <v>500030.39</v>
      </c>
      <c r="K83" s="40">
        <v>347478.74</v>
      </c>
      <c r="L83" s="44">
        <v>41922.29</v>
      </c>
      <c r="M83" s="44">
        <v>32259.17</v>
      </c>
      <c r="N83" s="44">
        <v>0</v>
      </c>
      <c r="O83" s="40">
        <v>0</v>
      </c>
      <c r="P83" s="40">
        <v>0</v>
      </c>
      <c r="Q83" s="40">
        <v>0</v>
      </c>
      <c r="R83" s="44">
        <v>0</v>
      </c>
      <c r="S83" s="44">
        <v>0</v>
      </c>
      <c r="T83" s="44">
        <v>921690.59</v>
      </c>
      <c r="U83" s="44">
        <f t="shared" si="9"/>
        <v>889431.42</v>
      </c>
      <c r="V83" s="44">
        <v>500030.39</v>
      </c>
      <c r="W83" s="44">
        <v>347478.74</v>
      </c>
      <c r="X83" s="44">
        <v>41922.29</v>
      </c>
      <c r="Y83" s="44">
        <v>32259.17</v>
      </c>
    </row>
    <row r="84" spans="1:25" x14ac:dyDescent="0.25">
      <c r="A84" s="42">
        <f t="shared" si="8"/>
        <v>63</v>
      </c>
      <c r="B84" s="47" t="s">
        <v>102</v>
      </c>
      <c r="C84" s="48" t="s">
        <v>53</v>
      </c>
      <c r="D84" s="49" t="s">
        <v>33</v>
      </c>
      <c r="E84" s="49"/>
      <c r="F84" s="51" t="s">
        <v>337</v>
      </c>
      <c r="G84" s="49">
        <v>1</v>
      </c>
      <c r="H84" s="44">
        <v>996461.23</v>
      </c>
      <c r="I84" s="40">
        <v>961585.09</v>
      </c>
      <c r="J84" s="40">
        <v>540594.53</v>
      </c>
      <c r="K84" s="40">
        <v>375667.39</v>
      </c>
      <c r="L84" s="44">
        <v>45323.17</v>
      </c>
      <c r="M84" s="44">
        <v>34876.14</v>
      </c>
      <c r="N84" s="44">
        <v>0</v>
      </c>
      <c r="O84" s="40">
        <v>0</v>
      </c>
      <c r="P84" s="40">
        <v>0</v>
      </c>
      <c r="Q84" s="40">
        <v>0</v>
      </c>
      <c r="R84" s="44">
        <v>0</v>
      </c>
      <c r="S84" s="44">
        <v>0</v>
      </c>
      <c r="T84" s="44">
        <v>996461.23</v>
      </c>
      <c r="U84" s="44">
        <f t="shared" si="9"/>
        <v>961585.09000000008</v>
      </c>
      <c r="V84" s="44">
        <v>540594.53</v>
      </c>
      <c r="W84" s="44">
        <v>375667.39</v>
      </c>
      <c r="X84" s="44">
        <v>45323.17</v>
      </c>
      <c r="Y84" s="44">
        <v>34876.14</v>
      </c>
    </row>
    <row r="85" spans="1:25" hidden="1" x14ac:dyDescent="0.25">
      <c r="A85" s="42">
        <f t="shared" si="8"/>
        <v>64</v>
      </c>
      <c r="B85" s="47" t="s">
        <v>103</v>
      </c>
      <c r="C85" s="48" t="s">
        <v>53</v>
      </c>
      <c r="D85" s="49" t="s">
        <v>33</v>
      </c>
      <c r="E85" s="49"/>
      <c r="F85" s="51" t="s">
        <v>337</v>
      </c>
      <c r="G85" s="51">
        <v>1</v>
      </c>
      <c r="H85" s="44">
        <v>821009.41</v>
      </c>
      <c r="I85" s="40">
        <v>792666.52</v>
      </c>
      <c r="J85" s="40">
        <v>445409.4</v>
      </c>
      <c r="K85" s="40">
        <v>309521.78999999998</v>
      </c>
      <c r="L85" s="44">
        <v>37521.79</v>
      </c>
      <c r="M85" s="44">
        <v>28342.89</v>
      </c>
      <c r="N85" s="44">
        <v>344697.4</v>
      </c>
      <c r="O85" s="40">
        <v>274034.43000000005</v>
      </c>
      <c r="P85" s="40">
        <v>154059.70000000001</v>
      </c>
      <c r="Q85" s="40">
        <v>107058.44</v>
      </c>
      <c r="R85" s="44">
        <v>12916.29</v>
      </c>
      <c r="S85" s="44">
        <v>70662.97</v>
      </c>
      <c r="T85" s="44">
        <v>1165706.81</v>
      </c>
      <c r="U85" s="44">
        <f t="shared" si="9"/>
        <v>1066308.51</v>
      </c>
      <c r="V85" s="44">
        <v>599469.10000000009</v>
      </c>
      <c r="W85" s="44">
        <v>416580.23</v>
      </c>
      <c r="X85" s="44">
        <v>50259.18</v>
      </c>
      <c r="Y85" s="44">
        <v>99398.3</v>
      </c>
    </row>
    <row r="86" spans="1:25" ht="46.5" hidden="1" customHeight="1" x14ac:dyDescent="0.25">
      <c r="A86" s="42">
        <f t="shared" si="8"/>
        <v>65</v>
      </c>
      <c r="B86" s="47" t="s">
        <v>104</v>
      </c>
      <c r="C86" s="48" t="s">
        <v>53</v>
      </c>
      <c r="D86" s="49" t="s">
        <v>54</v>
      </c>
      <c r="E86" s="49" t="s">
        <v>314</v>
      </c>
      <c r="F86" s="49" t="s">
        <v>336</v>
      </c>
      <c r="G86" s="49">
        <v>1</v>
      </c>
      <c r="H86" s="44">
        <v>1551532.4</v>
      </c>
      <c r="I86" s="40">
        <v>1504986.43</v>
      </c>
      <c r="J86" s="40">
        <v>846089.91</v>
      </c>
      <c r="K86" s="40">
        <v>587960.78</v>
      </c>
      <c r="L86" s="44">
        <v>70935.740000000005</v>
      </c>
      <c r="M86" s="44">
        <v>46545.97</v>
      </c>
      <c r="N86" s="44">
        <v>220638.57</v>
      </c>
      <c r="O86" s="40">
        <v>175407.66</v>
      </c>
      <c r="P86" s="40">
        <v>98612.62</v>
      </c>
      <c r="Q86" s="40">
        <v>68527.41</v>
      </c>
      <c r="R86" s="44">
        <v>8267.6299999999992</v>
      </c>
      <c r="S86" s="44">
        <v>45230.91</v>
      </c>
      <c r="T86" s="44">
        <v>1772170.97</v>
      </c>
      <c r="U86" s="44">
        <f t="shared" si="9"/>
        <v>1680394.0899999999</v>
      </c>
      <c r="V86" s="44">
        <v>944702.53</v>
      </c>
      <c r="W86" s="44">
        <v>656488.18999999994</v>
      </c>
      <c r="X86" s="44">
        <v>79203.37</v>
      </c>
      <c r="Y86" s="44">
        <v>91776.88</v>
      </c>
    </row>
    <row r="87" spans="1:25" ht="30" x14ac:dyDescent="0.25">
      <c r="A87" s="42">
        <f t="shared" si="8"/>
        <v>66</v>
      </c>
      <c r="B87" s="47" t="s">
        <v>105</v>
      </c>
      <c r="C87" s="48" t="s">
        <v>53</v>
      </c>
      <c r="D87" s="49" t="s">
        <v>33</v>
      </c>
      <c r="E87" s="49"/>
      <c r="F87" s="51" t="s">
        <v>337</v>
      </c>
      <c r="G87" s="49">
        <v>1</v>
      </c>
      <c r="H87" s="44">
        <v>1966228.54</v>
      </c>
      <c r="I87" s="40">
        <v>1897410.54</v>
      </c>
      <c r="J87" s="40">
        <v>1066707.23</v>
      </c>
      <c r="K87" s="40">
        <v>741271.13</v>
      </c>
      <c r="L87" s="44">
        <v>89432.18</v>
      </c>
      <c r="M87" s="44">
        <v>68818</v>
      </c>
      <c r="N87" s="44">
        <v>0</v>
      </c>
      <c r="O87" s="40">
        <v>0</v>
      </c>
      <c r="P87" s="40">
        <v>0</v>
      </c>
      <c r="Q87" s="40">
        <v>0</v>
      </c>
      <c r="R87" s="44">
        <v>0</v>
      </c>
      <c r="S87" s="44">
        <v>0</v>
      </c>
      <c r="T87" s="44">
        <v>1966228.54</v>
      </c>
      <c r="U87" s="44">
        <f t="shared" si="9"/>
        <v>1897410.5399999998</v>
      </c>
      <c r="V87" s="44">
        <v>1066707.23</v>
      </c>
      <c r="W87" s="44">
        <v>741271.13</v>
      </c>
      <c r="X87" s="44">
        <v>89432.18</v>
      </c>
      <c r="Y87" s="44">
        <v>68818</v>
      </c>
    </row>
    <row r="88" spans="1:25" hidden="1" x14ac:dyDescent="0.25">
      <c r="A88" s="42">
        <f t="shared" si="8"/>
        <v>67</v>
      </c>
      <c r="B88" s="47" t="s">
        <v>107</v>
      </c>
      <c r="C88" s="48" t="s">
        <v>53</v>
      </c>
      <c r="D88" s="49" t="s">
        <v>33</v>
      </c>
      <c r="E88" s="49"/>
      <c r="F88" s="51" t="s">
        <v>337</v>
      </c>
      <c r="G88" s="51">
        <v>1</v>
      </c>
      <c r="H88" s="44">
        <v>1382550.5</v>
      </c>
      <c r="I88" s="40">
        <v>1334161.23</v>
      </c>
      <c r="J88" s="40">
        <v>750053.5</v>
      </c>
      <c r="K88" s="40">
        <v>521223.63</v>
      </c>
      <c r="L88" s="44">
        <v>62884.1</v>
      </c>
      <c r="M88" s="44">
        <v>48389.27</v>
      </c>
      <c r="N88" s="44">
        <v>142079.87</v>
      </c>
      <c r="O88" s="40">
        <v>112953.5</v>
      </c>
      <c r="P88" s="40">
        <v>63501.45</v>
      </c>
      <c r="Q88" s="40">
        <v>44128.12</v>
      </c>
      <c r="R88" s="44">
        <v>5323.93</v>
      </c>
      <c r="S88" s="44">
        <v>29126.37</v>
      </c>
      <c r="T88" s="44">
        <v>1524630.37</v>
      </c>
      <c r="U88" s="44">
        <f t="shared" si="9"/>
        <v>1447114.73</v>
      </c>
      <c r="V88" s="44">
        <v>813554.95</v>
      </c>
      <c r="W88" s="44">
        <v>565351.75</v>
      </c>
      <c r="X88" s="44">
        <v>68208.03</v>
      </c>
      <c r="Y88" s="44">
        <v>77515.64</v>
      </c>
    </row>
    <row r="89" spans="1:25" x14ac:dyDescent="0.25">
      <c r="A89" s="42">
        <f t="shared" si="8"/>
        <v>68</v>
      </c>
      <c r="B89" s="47" t="s">
        <v>114</v>
      </c>
      <c r="C89" s="48" t="s">
        <v>53</v>
      </c>
      <c r="D89" s="49" t="s">
        <v>268</v>
      </c>
      <c r="E89" s="49"/>
      <c r="F89" s="49" t="s">
        <v>338</v>
      </c>
      <c r="G89" s="49">
        <v>1</v>
      </c>
      <c r="H89" s="44">
        <v>998354.34</v>
      </c>
      <c r="I89" s="40">
        <v>963411.94</v>
      </c>
      <c r="J89" s="40">
        <v>541621.57999999996</v>
      </c>
      <c r="K89" s="40">
        <v>376381.09</v>
      </c>
      <c r="L89" s="44">
        <v>45409.27</v>
      </c>
      <c r="M89" s="44">
        <v>34942.400000000001</v>
      </c>
      <c r="N89" s="44">
        <v>0</v>
      </c>
      <c r="O89" s="40">
        <v>0</v>
      </c>
      <c r="P89" s="40">
        <v>0</v>
      </c>
      <c r="Q89" s="40">
        <v>0</v>
      </c>
      <c r="R89" s="44">
        <v>0</v>
      </c>
      <c r="S89" s="44">
        <v>0</v>
      </c>
      <c r="T89" s="44">
        <v>998354.34</v>
      </c>
      <c r="U89" s="44">
        <f t="shared" si="9"/>
        <v>963411.94</v>
      </c>
      <c r="V89" s="44">
        <v>541621.57999999996</v>
      </c>
      <c r="W89" s="44">
        <v>376381.09</v>
      </c>
      <c r="X89" s="44">
        <v>45409.27</v>
      </c>
      <c r="Y89" s="44">
        <v>34942.400000000001</v>
      </c>
    </row>
    <row r="90" spans="1:25" hidden="1" x14ac:dyDescent="0.25">
      <c r="A90" s="42">
        <f t="shared" si="8"/>
        <v>69</v>
      </c>
      <c r="B90" s="50" t="s">
        <v>117</v>
      </c>
      <c r="C90" s="48" t="s">
        <v>53</v>
      </c>
      <c r="D90" s="51" t="s">
        <v>33</v>
      </c>
      <c r="E90" s="51"/>
      <c r="F90" s="51" t="s">
        <v>337</v>
      </c>
      <c r="G90" s="49">
        <v>1</v>
      </c>
      <c r="H90" s="44">
        <v>938520.89</v>
      </c>
      <c r="I90" s="40">
        <v>905672.66</v>
      </c>
      <c r="J90" s="40">
        <v>509161.07</v>
      </c>
      <c r="K90" s="40">
        <v>353823.79</v>
      </c>
      <c r="L90" s="44">
        <v>42687.8</v>
      </c>
      <c r="M90" s="44">
        <v>32848.230000000003</v>
      </c>
      <c r="N90" s="44">
        <v>208364.06</v>
      </c>
      <c r="O90" s="40">
        <v>165649.43</v>
      </c>
      <c r="P90" s="40">
        <v>93126.62</v>
      </c>
      <c r="Q90" s="40">
        <v>64715.11</v>
      </c>
      <c r="R90" s="44">
        <v>7807.7</v>
      </c>
      <c r="S90" s="44">
        <v>42714.63</v>
      </c>
      <c r="T90" s="44">
        <v>1146884.95</v>
      </c>
      <c r="U90" s="44">
        <f t="shared" si="9"/>
        <v>1071322.0899999999</v>
      </c>
      <c r="V90" s="44">
        <v>602287.68999999994</v>
      </c>
      <c r="W90" s="44">
        <v>418538.9</v>
      </c>
      <c r="X90" s="44">
        <v>50495.5</v>
      </c>
      <c r="Y90" s="44">
        <v>75562.86</v>
      </c>
    </row>
    <row r="91" spans="1:25" hidden="1" x14ac:dyDescent="0.25">
      <c r="A91" s="42">
        <f t="shared" si="8"/>
        <v>70</v>
      </c>
      <c r="B91" s="50" t="s">
        <v>119</v>
      </c>
      <c r="C91" s="48" t="s">
        <v>53</v>
      </c>
      <c r="D91" s="51" t="s">
        <v>33</v>
      </c>
      <c r="E91" s="51"/>
      <c r="F91" s="51" t="s">
        <v>337</v>
      </c>
      <c r="G91" s="51">
        <v>1</v>
      </c>
      <c r="H91" s="44">
        <v>627189.59</v>
      </c>
      <c r="I91" s="40">
        <v>605237.94999999995</v>
      </c>
      <c r="J91" s="40">
        <v>340259.36</v>
      </c>
      <c r="K91" s="40">
        <v>236451.42</v>
      </c>
      <c r="L91" s="44">
        <v>28527.17</v>
      </c>
      <c r="M91" s="44">
        <v>21951.64</v>
      </c>
      <c r="N91" s="44">
        <v>316153.67</v>
      </c>
      <c r="O91" s="40">
        <v>251342.16999999998</v>
      </c>
      <c r="P91" s="40">
        <v>141302.32</v>
      </c>
      <c r="Q91" s="40">
        <v>98302.32</v>
      </c>
      <c r="R91" s="44">
        <v>11846.71</v>
      </c>
      <c r="S91" s="44">
        <v>64811.5</v>
      </c>
      <c r="T91" s="44">
        <v>943343.26</v>
      </c>
      <c r="U91" s="44">
        <f t="shared" si="9"/>
        <v>856580.12</v>
      </c>
      <c r="V91" s="44">
        <v>481561.68</v>
      </c>
      <c r="W91" s="44">
        <v>334644.56</v>
      </c>
      <c r="X91" s="44">
        <v>40373.879999999997</v>
      </c>
      <c r="Y91" s="44">
        <v>86763.14</v>
      </c>
    </row>
    <row r="92" spans="1:25" ht="30" hidden="1" x14ac:dyDescent="0.25">
      <c r="A92" s="42">
        <f t="shared" si="8"/>
        <v>71</v>
      </c>
      <c r="B92" s="47" t="s">
        <v>138</v>
      </c>
      <c r="C92" s="48" t="s">
        <v>53</v>
      </c>
      <c r="D92" s="49" t="s">
        <v>139</v>
      </c>
      <c r="E92" s="49" t="s">
        <v>316</v>
      </c>
      <c r="F92" s="49" t="s">
        <v>337</v>
      </c>
      <c r="G92" s="49">
        <v>1</v>
      </c>
      <c r="H92" s="44">
        <v>644950.24</v>
      </c>
      <c r="I92" s="40">
        <v>625601.73</v>
      </c>
      <c r="J92" s="40">
        <v>351707.7</v>
      </c>
      <c r="K92" s="40">
        <v>244407.04000000001</v>
      </c>
      <c r="L92" s="44">
        <v>29486.99</v>
      </c>
      <c r="M92" s="44">
        <v>19348.509999999998</v>
      </c>
      <c r="N92" s="44">
        <v>524452.49</v>
      </c>
      <c r="O92" s="40">
        <v>419561.99</v>
      </c>
      <c r="P92" s="40">
        <v>235874</v>
      </c>
      <c r="Q92" s="40">
        <v>163912.44</v>
      </c>
      <c r="R92" s="44">
        <v>19775.55</v>
      </c>
      <c r="S92" s="44">
        <v>104890.5</v>
      </c>
      <c r="T92" s="44">
        <v>1169402.73</v>
      </c>
      <c r="U92" s="44">
        <f t="shared" si="9"/>
        <v>1045163.72</v>
      </c>
      <c r="V92" s="44">
        <v>587581.69999999995</v>
      </c>
      <c r="W92" s="44">
        <v>408319.48</v>
      </c>
      <c r="X92" s="44">
        <v>49262.54</v>
      </c>
      <c r="Y92" s="44">
        <v>124239.01</v>
      </c>
    </row>
    <row r="93" spans="1:25" ht="30" x14ac:dyDescent="0.25">
      <c r="A93" s="42">
        <f t="shared" si="8"/>
        <v>72</v>
      </c>
      <c r="B93" s="47" t="s">
        <v>140</v>
      </c>
      <c r="C93" s="48" t="s">
        <v>53</v>
      </c>
      <c r="D93" s="49" t="s">
        <v>33</v>
      </c>
      <c r="E93" s="49"/>
      <c r="F93" s="51" t="s">
        <v>337</v>
      </c>
      <c r="G93" s="49">
        <v>1</v>
      </c>
      <c r="H93" s="44">
        <v>789070.94</v>
      </c>
      <c r="I93" s="40">
        <v>761453.46</v>
      </c>
      <c r="J93" s="40">
        <v>428082.32</v>
      </c>
      <c r="K93" s="40">
        <v>297480.94</v>
      </c>
      <c r="L93" s="44">
        <v>35890.199999999997</v>
      </c>
      <c r="M93" s="44">
        <v>27617.48</v>
      </c>
      <c r="N93" s="44">
        <v>0</v>
      </c>
      <c r="O93" s="40">
        <v>0</v>
      </c>
      <c r="P93" s="40">
        <v>0</v>
      </c>
      <c r="Q93" s="40">
        <v>0</v>
      </c>
      <c r="R93" s="44">
        <v>0</v>
      </c>
      <c r="S93" s="44">
        <v>0</v>
      </c>
      <c r="T93" s="44">
        <v>789070.94</v>
      </c>
      <c r="U93" s="44">
        <f t="shared" si="9"/>
        <v>761453.46</v>
      </c>
      <c r="V93" s="44">
        <v>428082.32</v>
      </c>
      <c r="W93" s="44">
        <v>297480.94</v>
      </c>
      <c r="X93" s="44">
        <v>35890.199999999997</v>
      </c>
      <c r="Y93" s="44">
        <v>27617.48</v>
      </c>
    </row>
    <row r="94" spans="1:25" hidden="1" x14ac:dyDescent="0.25">
      <c r="A94" s="42">
        <f t="shared" si="8"/>
        <v>73</v>
      </c>
      <c r="B94" s="47" t="s">
        <v>141</v>
      </c>
      <c r="C94" s="48" t="s">
        <v>53</v>
      </c>
      <c r="D94" s="49" t="s">
        <v>33</v>
      </c>
      <c r="E94" s="49"/>
      <c r="F94" s="51" t="s">
        <v>337</v>
      </c>
      <c r="G94" s="51">
        <v>1</v>
      </c>
      <c r="H94" s="44">
        <v>1174959.4099999999</v>
      </c>
      <c r="I94" s="40">
        <v>1133835.8299999998</v>
      </c>
      <c r="J94" s="40">
        <v>637432.36</v>
      </c>
      <c r="K94" s="40">
        <v>442961.47</v>
      </c>
      <c r="L94" s="44">
        <v>53442</v>
      </c>
      <c r="M94" s="44">
        <v>41123.58</v>
      </c>
      <c r="N94" s="44">
        <v>243777.91</v>
      </c>
      <c r="O94" s="40">
        <v>193803.44</v>
      </c>
      <c r="P94" s="40">
        <v>108954.56</v>
      </c>
      <c r="Q94" s="40">
        <v>75714.19</v>
      </c>
      <c r="R94" s="44">
        <v>9134.69</v>
      </c>
      <c r="S94" s="44">
        <v>49974.47</v>
      </c>
      <c r="T94" s="44">
        <v>1418737.32</v>
      </c>
      <c r="U94" s="44">
        <f t="shared" si="9"/>
        <v>1327639.2699999998</v>
      </c>
      <c r="V94" s="44">
        <v>746386.91999999993</v>
      </c>
      <c r="W94" s="44">
        <v>518675.66</v>
      </c>
      <c r="X94" s="44">
        <v>62576.69</v>
      </c>
      <c r="Y94" s="44">
        <v>91098.05</v>
      </c>
    </row>
    <row r="95" spans="1:25" hidden="1" x14ac:dyDescent="0.25">
      <c r="A95" s="42">
        <f t="shared" si="8"/>
        <v>74</v>
      </c>
      <c r="B95" s="47" t="s">
        <v>143</v>
      </c>
      <c r="C95" s="48" t="s">
        <v>53</v>
      </c>
      <c r="D95" s="49" t="s">
        <v>33</v>
      </c>
      <c r="E95" s="49"/>
      <c r="F95" s="51" t="s">
        <v>337</v>
      </c>
      <c r="G95" s="49">
        <v>1</v>
      </c>
      <c r="H95" s="44">
        <v>800799.15</v>
      </c>
      <c r="I95" s="40">
        <v>772771.18</v>
      </c>
      <c r="J95" s="40">
        <v>434445.04</v>
      </c>
      <c r="K95" s="40">
        <v>301902.49</v>
      </c>
      <c r="L95" s="44">
        <v>36423.65</v>
      </c>
      <c r="M95" s="44">
        <v>28027.97</v>
      </c>
      <c r="N95" s="44">
        <v>54471.47</v>
      </c>
      <c r="O95" s="40">
        <v>43304.82</v>
      </c>
      <c r="P95" s="40">
        <v>24345.58</v>
      </c>
      <c r="Q95" s="40">
        <v>16918.12</v>
      </c>
      <c r="R95" s="44">
        <v>2041.12</v>
      </c>
      <c r="S95" s="44">
        <v>11166.65</v>
      </c>
      <c r="T95" s="44">
        <v>855270.62</v>
      </c>
      <c r="U95" s="44">
        <f t="shared" si="9"/>
        <v>816076</v>
      </c>
      <c r="V95" s="44">
        <v>458790.62</v>
      </c>
      <c r="W95" s="44">
        <v>318820.61</v>
      </c>
      <c r="X95" s="44">
        <v>38464.769999999997</v>
      </c>
      <c r="Y95" s="44">
        <v>39194.620000000003</v>
      </c>
    </row>
    <row r="96" spans="1:25" hidden="1" x14ac:dyDescent="0.25">
      <c r="A96" s="42">
        <f t="shared" si="8"/>
        <v>75</v>
      </c>
      <c r="B96" s="47" t="s">
        <v>144</v>
      </c>
      <c r="C96" s="48" t="s">
        <v>53</v>
      </c>
      <c r="D96" s="49" t="s">
        <v>33</v>
      </c>
      <c r="E96" s="49"/>
      <c r="F96" s="51" t="s">
        <v>337</v>
      </c>
      <c r="G96" s="49">
        <v>1</v>
      </c>
      <c r="H96" s="44">
        <v>1543396.45</v>
      </c>
      <c r="I96" s="40">
        <v>1489377.57</v>
      </c>
      <c r="J96" s="40">
        <v>837314.75</v>
      </c>
      <c r="K96" s="40">
        <v>581862.79</v>
      </c>
      <c r="L96" s="44">
        <v>70200.03</v>
      </c>
      <c r="M96" s="44">
        <v>54018.879999999997</v>
      </c>
      <c r="N96" s="44">
        <v>642515.96</v>
      </c>
      <c r="O96" s="40">
        <v>510800.79999999993</v>
      </c>
      <c r="P96" s="40">
        <v>260506.88</v>
      </c>
      <c r="Q96" s="40">
        <v>250290.92</v>
      </c>
      <c r="R96" s="44">
        <v>0</v>
      </c>
      <c r="S96" s="44">
        <v>131718.16</v>
      </c>
      <c r="T96" s="44">
        <v>2185912.41</v>
      </c>
      <c r="U96" s="44">
        <f t="shared" si="9"/>
        <v>2000175.3699999999</v>
      </c>
      <c r="V96" s="44">
        <v>1097821.6299999999</v>
      </c>
      <c r="W96" s="44">
        <v>832153.71</v>
      </c>
      <c r="X96" s="44">
        <v>70200.03</v>
      </c>
      <c r="Y96" s="44">
        <v>185737.04</v>
      </c>
    </row>
    <row r="97" spans="1:25" hidden="1" x14ac:dyDescent="0.25">
      <c r="A97" s="42">
        <f t="shared" si="8"/>
        <v>76</v>
      </c>
      <c r="B97" s="47" t="s">
        <v>145</v>
      </c>
      <c r="C97" s="48" t="s">
        <v>53</v>
      </c>
      <c r="D97" s="49" t="s">
        <v>33</v>
      </c>
      <c r="E97" s="49"/>
      <c r="F97" s="51" t="s">
        <v>337</v>
      </c>
      <c r="G97" s="51">
        <v>1</v>
      </c>
      <c r="H97" s="44">
        <v>651771.97</v>
      </c>
      <c r="I97" s="40">
        <v>628959.94999999995</v>
      </c>
      <c r="J97" s="40">
        <v>353595.67</v>
      </c>
      <c r="K97" s="40">
        <v>245719.02</v>
      </c>
      <c r="L97" s="44">
        <v>29645.26</v>
      </c>
      <c r="M97" s="44">
        <v>22812.02</v>
      </c>
      <c r="N97" s="44">
        <v>205749.72</v>
      </c>
      <c r="O97" s="40">
        <v>163571.03</v>
      </c>
      <c r="P97" s="40">
        <v>91958.17</v>
      </c>
      <c r="Q97" s="40">
        <v>63903.13</v>
      </c>
      <c r="R97" s="44">
        <v>7709.73</v>
      </c>
      <c r="S97" s="44">
        <v>42178.69</v>
      </c>
      <c r="T97" s="44">
        <v>857521.69</v>
      </c>
      <c r="U97" s="44">
        <f t="shared" si="9"/>
        <v>792530.98</v>
      </c>
      <c r="V97" s="44">
        <v>445553.83999999997</v>
      </c>
      <c r="W97" s="44">
        <v>309622.15000000002</v>
      </c>
      <c r="X97" s="44">
        <v>37354.99</v>
      </c>
      <c r="Y97" s="44">
        <v>64990.71</v>
      </c>
    </row>
    <row r="98" spans="1:25" x14ac:dyDescent="0.25">
      <c r="A98" s="42">
        <f t="shared" si="8"/>
        <v>77</v>
      </c>
      <c r="B98" s="47" t="s">
        <v>146</v>
      </c>
      <c r="C98" s="48" t="s">
        <v>53</v>
      </c>
      <c r="D98" s="49" t="s">
        <v>33</v>
      </c>
      <c r="E98" s="49"/>
      <c r="F98" s="51" t="s">
        <v>337</v>
      </c>
      <c r="G98" s="49">
        <v>1</v>
      </c>
      <c r="H98" s="44">
        <v>448517.76</v>
      </c>
      <c r="I98" s="40">
        <v>432819.64</v>
      </c>
      <c r="J98" s="40">
        <v>243327.33</v>
      </c>
      <c r="K98" s="40">
        <v>169091.87</v>
      </c>
      <c r="L98" s="44">
        <v>20400.439999999999</v>
      </c>
      <c r="M98" s="44">
        <v>15698.12</v>
      </c>
      <c r="N98" s="44">
        <v>0</v>
      </c>
      <c r="O98" s="40">
        <v>0</v>
      </c>
      <c r="P98" s="40">
        <v>0</v>
      </c>
      <c r="Q98" s="40">
        <v>0</v>
      </c>
      <c r="R98" s="44">
        <v>0</v>
      </c>
      <c r="S98" s="44">
        <v>0</v>
      </c>
      <c r="T98" s="44">
        <v>448517.76</v>
      </c>
      <c r="U98" s="44">
        <f t="shared" si="9"/>
        <v>432819.63999999996</v>
      </c>
      <c r="V98" s="44">
        <v>243327.33</v>
      </c>
      <c r="W98" s="44">
        <v>169091.87</v>
      </c>
      <c r="X98" s="44">
        <v>20400.439999999999</v>
      </c>
      <c r="Y98" s="44">
        <v>15698.12</v>
      </c>
    </row>
    <row r="99" spans="1:25" hidden="1" x14ac:dyDescent="0.25">
      <c r="A99" s="42">
        <f t="shared" si="8"/>
        <v>78</v>
      </c>
      <c r="B99" s="47" t="s">
        <v>147</v>
      </c>
      <c r="C99" s="48" t="s">
        <v>53</v>
      </c>
      <c r="D99" s="49" t="s">
        <v>33</v>
      </c>
      <c r="E99" s="49"/>
      <c r="F99" s="51" t="s">
        <v>337</v>
      </c>
      <c r="G99" s="49">
        <v>1</v>
      </c>
      <c r="H99" s="44">
        <v>509878.71</v>
      </c>
      <c r="I99" s="40">
        <v>492032.96</v>
      </c>
      <c r="J99" s="40">
        <v>276616.53000000003</v>
      </c>
      <c r="K99" s="40">
        <v>192225.04</v>
      </c>
      <c r="L99" s="44">
        <v>23191.39</v>
      </c>
      <c r="M99" s="44">
        <v>17845.75</v>
      </c>
      <c r="N99" s="44">
        <v>1072333.71</v>
      </c>
      <c r="O99" s="40">
        <v>852505.29999999993</v>
      </c>
      <c r="P99" s="40">
        <v>479270.85</v>
      </c>
      <c r="Q99" s="40">
        <v>333052.63</v>
      </c>
      <c r="R99" s="44">
        <v>40181.82</v>
      </c>
      <c r="S99" s="44">
        <v>219828.41</v>
      </c>
      <c r="T99" s="44">
        <v>1582212.42</v>
      </c>
      <c r="U99" s="44">
        <f t="shared" si="9"/>
        <v>1344538.26</v>
      </c>
      <c r="V99" s="44">
        <v>755887.38</v>
      </c>
      <c r="W99" s="44">
        <v>525277.67000000004</v>
      </c>
      <c r="X99" s="44">
        <v>63373.21</v>
      </c>
      <c r="Y99" s="44">
        <v>237674.16</v>
      </c>
    </row>
    <row r="100" spans="1:25" ht="30" hidden="1" x14ac:dyDescent="0.25">
      <c r="A100" s="42">
        <f t="shared" si="8"/>
        <v>79</v>
      </c>
      <c r="B100" s="47" t="s">
        <v>148</v>
      </c>
      <c r="C100" s="48" t="s">
        <v>53</v>
      </c>
      <c r="D100" s="49" t="s">
        <v>54</v>
      </c>
      <c r="E100" s="49" t="s">
        <v>314</v>
      </c>
      <c r="F100" s="49" t="s">
        <v>336</v>
      </c>
      <c r="G100" s="51">
        <v>1</v>
      </c>
      <c r="H100" s="44">
        <v>546757.52</v>
      </c>
      <c r="I100" s="40">
        <v>527621</v>
      </c>
      <c r="J100" s="40">
        <v>296623.90999999997</v>
      </c>
      <c r="K100" s="40">
        <v>206128.49</v>
      </c>
      <c r="L100" s="44">
        <v>24868.799999999999</v>
      </c>
      <c r="M100" s="44">
        <v>19136.52</v>
      </c>
      <c r="N100" s="44">
        <v>64713.56</v>
      </c>
      <c r="O100" s="40">
        <v>51447.28</v>
      </c>
      <c r="P100" s="40">
        <v>28923.200000000001</v>
      </c>
      <c r="Q100" s="40">
        <v>20099.169999999998</v>
      </c>
      <c r="R100" s="44">
        <v>2424.91</v>
      </c>
      <c r="S100" s="44">
        <v>13266.28</v>
      </c>
      <c r="T100" s="44">
        <v>611471.28</v>
      </c>
      <c r="U100" s="44">
        <f t="shared" si="9"/>
        <v>579068.48</v>
      </c>
      <c r="V100" s="44">
        <v>325547.11</v>
      </c>
      <c r="W100" s="44">
        <v>226227.66</v>
      </c>
      <c r="X100" s="44">
        <v>27293.71</v>
      </c>
      <c r="Y100" s="44">
        <v>32402.799999999999</v>
      </c>
    </row>
    <row r="101" spans="1:25" hidden="1" x14ac:dyDescent="0.25">
      <c r="A101" s="42">
        <f t="shared" si="8"/>
        <v>80</v>
      </c>
      <c r="B101" s="47" t="s">
        <v>149</v>
      </c>
      <c r="C101" s="48" t="s">
        <v>53</v>
      </c>
      <c r="D101" s="49" t="s">
        <v>33</v>
      </c>
      <c r="E101" s="49"/>
      <c r="F101" s="51" t="s">
        <v>337</v>
      </c>
      <c r="G101" s="49">
        <v>1</v>
      </c>
      <c r="H101" s="44">
        <v>802330</v>
      </c>
      <c r="I101" s="40">
        <v>774248.45</v>
      </c>
      <c r="J101" s="40">
        <v>435275.55</v>
      </c>
      <c r="K101" s="40">
        <v>302479.62</v>
      </c>
      <c r="L101" s="44">
        <v>36493.279999999999</v>
      </c>
      <c r="M101" s="44">
        <v>28081.55</v>
      </c>
      <c r="N101" s="44">
        <v>84294.63</v>
      </c>
      <c r="O101" s="40">
        <v>67014.23000000001</v>
      </c>
      <c r="P101" s="40">
        <v>37674.800000000003</v>
      </c>
      <c r="Q101" s="40">
        <v>26180.79</v>
      </c>
      <c r="R101" s="44">
        <v>3158.64</v>
      </c>
      <c r="S101" s="44">
        <v>17280.400000000001</v>
      </c>
      <c r="T101" s="44">
        <v>886624.63</v>
      </c>
      <c r="U101" s="44">
        <f t="shared" si="9"/>
        <v>841262.68</v>
      </c>
      <c r="V101" s="44">
        <v>472950.35</v>
      </c>
      <c r="W101" s="44">
        <v>328660.40999999997</v>
      </c>
      <c r="X101" s="44">
        <v>39651.919999999998</v>
      </c>
      <c r="Y101" s="44">
        <v>45361.95</v>
      </c>
    </row>
    <row r="102" spans="1:25" hidden="1" x14ac:dyDescent="0.25">
      <c r="A102" s="42">
        <f t="shared" si="8"/>
        <v>81</v>
      </c>
      <c r="B102" s="47" t="s">
        <v>150</v>
      </c>
      <c r="C102" s="48" t="s">
        <v>53</v>
      </c>
      <c r="D102" s="49" t="s">
        <v>33</v>
      </c>
      <c r="E102" s="49"/>
      <c r="F102" s="51" t="s">
        <v>337</v>
      </c>
      <c r="G102" s="49">
        <v>1</v>
      </c>
      <c r="H102" s="44">
        <v>1570921.01</v>
      </c>
      <c r="I102" s="40">
        <v>1515938.77</v>
      </c>
      <c r="J102" s="40">
        <v>852247.21</v>
      </c>
      <c r="K102" s="40">
        <v>592239.59</v>
      </c>
      <c r="L102" s="44">
        <v>71451.97</v>
      </c>
      <c r="M102" s="44">
        <v>54982.239999999998</v>
      </c>
      <c r="N102" s="44">
        <v>107628.45</v>
      </c>
      <c r="O102" s="40">
        <v>85564.62</v>
      </c>
      <c r="P102" s="40">
        <v>48103.66</v>
      </c>
      <c r="Q102" s="40">
        <v>33427.97</v>
      </c>
      <c r="R102" s="44">
        <v>4032.99</v>
      </c>
      <c r="S102" s="44">
        <v>22063.83</v>
      </c>
      <c r="T102" s="44">
        <v>1678549.46</v>
      </c>
      <c r="U102" s="44">
        <f t="shared" si="9"/>
        <v>1601503.3900000001</v>
      </c>
      <c r="V102" s="44">
        <v>900350.87</v>
      </c>
      <c r="W102" s="44">
        <v>625667.56000000006</v>
      </c>
      <c r="X102" s="44">
        <v>75484.960000000006</v>
      </c>
      <c r="Y102" s="44">
        <v>77046.070000000007</v>
      </c>
    </row>
    <row r="103" spans="1:25" hidden="1" x14ac:dyDescent="0.25">
      <c r="A103" s="42">
        <f t="shared" si="8"/>
        <v>82</v>
      </c>
      <c r="B103" s="50" t="s">
        <v>180</v>
      </c>
      <c r="C103" s="48" t="s">
        <v>53</v>
      </c>
      <c r="D103" s="51" t="s">
        <v>33</v>
      </c>
      <c r="E103" s="51"/>
      <c r="F103" s="51" t="s">
        <v>337</v>
      </c>
      <c r="G103" s="51">
        <v>1</v>
      </c>
      <c r="H103" s="44">
        <v>763373.88</v>
      </c>
      <c r="I103" s="40">
        <v>736655.79</v>
      </c>
      <c r="J103" s="40">
        <v>414141.3</v>
      </c>
      <c r="K103" s="40">
        <v>287793.09999999998</v>
      </c>
      <c r="L103" s="44">
        <v>34721.39</v>
      </c>
      <c r="M103" s="44">
        <v>26718.09</v>
      </c>
      <c r="N103" s="44">
        <v>43597.67</v>
      </c>
      <c r="O103" s="40">
        <v>34660.149999999994</v>
      </c>
      <c r="P103" s="40">
        <v>19485.62</v>
      </c>
      <c r="Q103" s="40">
        <v>13540.86</v>
      </c>
      <c r="R103" s="44">
        <v>1633.67</v>
      </c>
      <c r="S103" s="44">
        <v>8937.52</v>
      </c>
      <c r="T103" s="44">
        <v>806971.55</v>
      </c>
      <c r="U103" s="44">
        <f t="shared" si="9"/>
        <v>771315.94</v>
      </c>
      <c r="V103" s="44">
        <v>433626.92</v>
      </c>
      <c r="W103" s="44">
        <v>301333.96000000002</v>
      </c>
      <c r="X103" s="44">
        <v>36355.06</v>
      </c>
      <c r="Y103" s="44">
        <v>35655.61</v>
      </c>
    </row>
    <row r="104" spans="1:25" ht="30" x14ac:dyDescent="0.25">
      <c r="A104" s="42">
        <f t="shared" si="8"/>
        <v>83</v>
      </c>
      <c r="B104" s="50" t="s">
        <v>182</v>
      </c>
      <c r="C104" s="48" t="s">
        <v>53</v>
      </c>
      <c r="D104" s="51" t="s">
        <v>33</v>
      </c>
      <c r="E104" s="51"/>
      <c r="F104" s="51" t="s">
        <v>337</v>
      </c>
      <c r="G104" s="49">
        <v>1</v>
      </c>
      <c r="H104" s="44">
        <v>1130891.07</v>
      </c>
      <c r="I104" s="40">
        <v>1091309.8800000001</v>
      </c>
      <c r="J104" s="40">
        <v>613524.65</v>
      </c>
      <c r="K104" s="40">
        <v>426347.64</v>
      </c>
      <c r="L104" s="44">
        <v>51437.59</v>
      </c>
      <c r="M104" s="44">
        <v>39581.19</v>
      </c>
      <c r="N104" s="44">
        <v>0</v>
      </c>
      <c r="O104" s="40">
        <v>0</v>
      </c>
      <c r="P104" s="40">
        <v>0</v>
      </c>
      <c r="Q104" s="40">
        <v>0</v>
      </c>
      <c r="R104" s="44">
        <v>0</v>
      </c>
      <c r="S104" s="44">
        <v>0</v>
      </c>
      <c r="T104" s="44">
        <v>1130891.07</v>
      </c>
      <c r="U104" s="44">
        <f t="shared" si="9"/>
        <v>1091309.8800000001</v>
      </c>
      <c r="V104" s="44">
        <v>613524.65</v>
      </c>
      <c r="W104" s="44">
        <v>426347.64</v>
      </c>
      <c r="X104" s="44">
        <v>51437.59</v>
      </c>
      <c r="Y104" s="44">
        <v>39581.19</v>
      </c>
    </row>
    <row r="105" spans="1:25" hidden="1" x14ac:dyDescent="0.25">
      <c r="A105" s="42">
        <f t="shared" si="8"/>
        <v>84</v>
      </c>
      <c r="B105" s="50" t="s">
        <v>184</v>
      </c>
      <c r="C105" s="48" t="s">
        <v>53</v>
      </c>
      <c r="D105" s="51" t="s">
        <v>33</v>
      </c>
      <c r="E105" s="51"/>
      <c r="F105" s="51" t="s">
        <v>337</v>
      </c>
      <c r="G105" s="49">
        <v>1</v>
      </c>
      <c r="H105" s="44">
        <v>231974.05</v>
      </c>
      <c r="I105" s="40">
        <v>223854.96</v>
      </c>
      <c r="J105" s="40">
        <v>125849.25</v>
      </c>
      <c r="K105" s="40">
        <v>87454.56</v>
      </c>
      <c r="L105" s="44">
        <v>10551.14</v>
      </c>
      <c r="M105" s="44">
        <v>8119.09</v>
      </c>
      <c r="N105" s="44">
        <v>72398.48</v>
      </c>
      <c r="O105" s="40">
        <v>57556.789999999994</v>
      </c>
      <c r="P105" s="40">
        <v>32357.91</v>
      </c>
      <c r="Q105" s="40">
        <v>22486.01</v>
      </c>
      <c r="R105" s="44">
        <v>2712.87</v>
      </c>
      <c r="S105" s="44">
        <v>14841.69</v>
      </c>
      <c r="T105" s="44">
        <v>304372.52</v>
      </c>
      <c r="U105" s="44">
        <f t="shared" si="9"/>
        <v>281411.74</v>
      </c>
      <c r="V105" s="44">
        <v>158207.16</v>
      </c>
      <c r="W105" s="44">
        <v>109940.57</v>
      </c>
      <c r="X105" s="44">
        <v>13264.01</v>
      </c>
      <c r="Y105" s="44">
        <v>22960.78</v>
      </c>
    </row>
    <row r="106" spans="1:25" x14ac:dyDescent="0.25">
      <c r="A106" s="42">
        <f t="shared" si="8"/>
        <v>85</v>
      </c>
      <c r="B106" s="47" t="s">
        <v>197</v>
      </c>
      <c r="C106" s="48" t="s">
        <v>53</v>
      </c>
      <c r="D106" s="49" t="s">
        <v>33</v>
      </c>
      <c r="E106" s="49"/>
      <c r="F106" s="51" t="s">
        <v>337</v>
      </c>
      <c r="G106" s="51">
        <v>1</v>
      </c>
      <c r="H106" s="44">
        <v>1395065.32</v>
      </c>
      <c r="I106" s="40">
        <v>1346238.03</v>
      </c>
      <c r="J106" s="40">
        <v>756842.98</v>
      </c>
      <c r="K106" s="40">
        <v>525941.73</v>
      </c>
      <c r="L106" s="44">
        <v>63453.32</v>
      </c>
      <c r="M106" s="44">
        <v>48827.29</v>
      </c>
      <c r="N106" s="44">
        <v>0</v>
      </c>
      <c r="O106" s="40">
        <v>0</v>
      </c>
      <c r="P106" s="40">
        <v>0</v>
      </c>
      <c r="Q106" s="40">
        <v>0</v>
      </c>
      <c r="R106" s="44">
        <v>0</v>
      </c>
      <c r="S106" s="44">
        <v>0</v>
      </c>
      <c r="T106" s="44">
        <v>1395065.32</v>
      </c>
      <c r="U106" s="44">
        <f t="shared" si="9"/>
        <v>1346238.03</v>
      </c>
      <c r="V106" s="44">
        <v>756842.98</v>
      </c>
      <c r="W106" s="44">
        <v>525941.73</v>
      </c>
      <c r="X106" s="44">
        <v>63453.32</v>
      </c>
      <c r="Y106" s="44">
        <v>48827.29</v>
      </c>
    </row>
    <row r="107" spans="1:25" ht="30" x14ac:dyDescent="0.25">
      <c r="A107" s="42">
        <f t="shared" si="8"/>
        <v>86</v>
      </c>
      <c r="B107" s="47" t="s">
        <v>198</v>
      </c>
      <c r="C107" s="48" t="s">
        <v>53</v>
      </c>
      <c r="D107" s="49" t="s">
        <v>33</v>
      </c>
      <c r="E107" s="49"/>
      <c r="F107" s="51" t="s">
        <v>337</v>
      </c>
      <c r="G107" s="49">
        <v>1</v>
      </c>
      <c r="H107" s="44">
        <v>764152.4</v>
      </c>
      <c r="I107" s="40">
        <v>737407.07000000007</v>
      </c>
      <c r="J107" s="40">
        <v>414563.66</v>
      </c>
      <c r="K107" s="40">
        <v>288086.61</v>
      </c>
      <c r="L107" s="44">
        <v>34756.800000000003</v>
      </c>
      <c r="M107" s="44">
        <v>26745.33</v>
      </c>
      <c r="N107" s="44">
        <v>0</v>
      </c>
      <c r="O107" s="40">
        <v>0</v>
      </c>
      <c r="P107" s="40">
        <v>0</v>
      </c>
      <c r="Q107" s="40">
        <v>0</v>
      </c>
      <c r="R107" s="44">
        <v>0</v>
      </c>
      <c r="S107" s="44">
        <v>0</v>
      </c>
      <c r="T107" s="44">
        <v>764152.4</v>
      </c>
      <c r="U107" s="44">
        <f t="shared" si="9"/>
        <v>737407.07000000007</v>
      </c>
      <c r="V107" s="44">
        <v>414563.66</v>
      </c>
      <c r="W107" s="44">
        <v>288086.61</v>
      </c>
      <c r="X107" s="44">
        <v>34756.800000000003</v>
      </c>
      <c r="Y107" s="44">
        <v>26745.33</v>
      </c>
    </row>
    <row r="108" spans="1:25" hidden="1" x14ac:dyDescent="0.25">
      <c r="A108" s="42">
        <f t="shared" si="8"/>
        <v>87</v>
      </c>
      <c r="B108" s="47" t="s">
        <v>199</v>
      </c>
      <c r="C108" s="48" t="s">
        <v>53</v>
      </c>
      <c r="D108" s="49" t="s">
        <v>33</v>
      </c>
      <c r="E108" s="49"/>
      <c r="F108" s="51" t="s">
        <v>337</v>
      </c>
      <c r="G108" s="49">
        <v>1</v>
      </c>
      <c r="H108" s="44">
        <v>201971.03</v>
      </c>
      <c r="I108" s="40">
        <v>194902.04</v>
      </c>
      <c r="J108" s="40">
        <v>109572.18</v>
      </c>
      <c r="K108" s="40">
        <v>76143.38</v>
      </c>
      <c r="L108" s="44">
        <v>9186.48</v>
      </c>
      <c r="M108" s="44">
        <v>7068.99</v>
      </c>
      <c r="N108" s="44">
        <v>385724.83</v>
      </c>
      <c r="O108" s="40">
        <v>306651.24</v>
      </c>
      <c r="P108" s="40">
        <v>172396.58</v>
      </c>
      <c r="Q108" s="40">
        <v>119801.02</v>
      </c>
      <c r="R108" s="44">
        <v>14453.64</v>
      </c>
      <c r="S108" s="44">
        <v>79073.59</v>
      </c>
      <c r="T108" s="44">
        <v>587695.86</v>
      </c>
      <c r="U108" s="44">
        <f t="shared" si="9"/>
        <v>501553.28</v>
      </c>
      <c r="V108" s="44">
        <v>281968.76</v>
      </c>
      <c r="W108" s="44">
        <v>195944.4</v>
      </c>
      <c r="X108" s="44">
        <v>23640.12</v>
      </c>
      <c r="Y108" s="44">
        <v>86142.58</v>
      </c>
    </row>
    <row r="109" spans="1:25" hidden="1" x14ac:dyDescent="0.25">
      <c r="A109" s="42">
        <f t="shared" si="8"/>
        <v>88</v>
      </c>
      <c r="B109" s="47" t="s">
        <v>200</v>
      </c>
      <c r="C109" s="48" t="s">
        <v>53</v>
      </c>
      <c r="D109" s="49" t="s">
        <v>33</v>
      </c>
      <c r="E109" s="49"/>
      <c r="F109" s="51" t="s">
        <v>337</v>
      </c>
      <c r="G109" s="51">
        <v>1</v>
      </c>
      <c r="H109" s="44">
        <v>854510.22</v>
      </c>
      <c r="I109" s="40">
        <v>824602.36</v>
      </c>
      <c r="J109" s="40">
        <v>463584.07</v>
      </c>
      <c r="K109" s="40">
        <v>322151.64</v>
      </c>
      <c r="L109" s="44">
        <v>38151.64</v>
      </c>
      <c r="M109" s="44">
        <v>29907.86</v>
      </c>
      <c r="N109" s="44">
        <v>599754.6</v>
      </c>
      <c r="O109" s="40">
        <v>476804.91</v>
      </c>
      <c r="P109" s="40">
        <v>268055.46000000002</v>
      </c>
      <c r="Q109" s="40">
        <v>186275.82</v>
      </c>
      <c r="R109" s="44">
        <v>22473.63</v>
      </c>
      <c r="S109" s="44">
        <v>122949.69</v>
      </c>
      <c r="T109" s="44">
        <v>1454264.82</v>
      </c>
      <c r="U109" s="44">
        <f t="shared" si="9"/>
        <v>1301407.27</v>
      </c>
      <c r="V109" s="44">
        <v>731639.53</v>
      </c>
      <c r="W109" s="44">
        <v>508427.46</v>
      </c>
      <c r="X109" s="44">
        <v>61340.28</v>
      </c>
      <c r="Y109" s="44">
        <v>152857.54999999999</v>
      </c>
    </row>
    <row r="110" spans="1:25" x14ac:dyDescent="0.25">
      <c r="A110" s="42">
        <f t="shared" si="8"/>
        <v>89</v>
      </c>
      <c r="B110" s="47" t="s">
        <v>201</v>
      </c>
      <c r="C110" s="48" t="s">
        <v>53</v>
      </c>
      <c r="D110" s="49" t="s">
        <v>33</v>
      </c>
      <c r="E110" s="49"/>
      <c r="F110" s="51" t="s">
        <v>337</v>
      </c>
      <c r="G110" s="49">
        <v>1</v>
      </c>
      <c r="H110" s="44">
        <v>912784.28</v>
      </c>
      <c r="I110" s="40">
        <v>880836.83000000007</v>
      </c>
      <c r="J110" s="40">
        <v>495198.59</v>
      </c>
      <c r="K110" s="40">
        <v>344121.05</v>
      </c>
      <c r="L110" s="44">
        <v>41517.19</v>
      </c>
      <c r="M110" s="44">
        <v>31947.45</v>
      </c>
      <c r="N110" s="44">
        <v>0</v>
      </c>
      <c r="O110" s="40">
        <v>0</v>
      </c>
      <c r="P110" s="40">
        <v>0</v>
      </c>
      <c r="Q110" s="40">
        <v>0</v>
      </c>
      <c r="R110" s="44">
        <v>0</v>
      </c>
      <c r="S110" s="44">
        <v>0</v>
      </c>
      <c r="T110" s="44">
        <v>912784.28</v>
      </c>
      <c r="U110" s="44">
        <f t="shared" si="9"/>
        <v>880836.83000000007</v>
      </c>
      <c r="V110" s="44">
        <v>495198.59</v>
      </c>
      <c r="W110" s="44">
        <v>344121.05</v>
      </c>
      <c r="X110" s="44">
        <v>41517.19</v>
      </c>
      <c r="Y110" s="44">
        <v>31947.45</v>
      </c>
    </row>
    <row r="111" spans="1:25" ht="30" hidden="1" x14ac:dyDescent="0.25">
      <c r="A111" s="42">
        <f t="shared" si="8"/>
        <v>90</v>
      </c>
      <c r="B111" s="47" t="s">
        <v>202</v>
      </c>
      <c r="C111" s="48" t="s">
        <v>53</v>
      </c>
      <c r="D111" s="49" t="s">
        <v>54</v>
      </c>
      <c r="E111" s="49" t="s">
        <v>314</v>
      </c>
      <c r="F111" s="49" t="s">
        <v>336</v>
      </c>
      <c r="G111" s="49">
        <v>1</v>
      </c>
      <c r="H111" s="44">
        <v>1160541.8</v>
      </c>
      <c r="I111" s="40">
        <v>1119922.8400000001</v>
      </c>
      <c r="J111" s="40">
        <v>629610.6</v>
      </c>
      <c r="K111" s="40">
        <v>437526.01</v>
      </c>
      <c r="L111" s="44">
        <v>52786.23</v>
      </c>
      <c r="M111" s="44">
        <v>40618.959999999999</v>
      </c>
      <c r="N111" s="44">
        <v>971863.34</v>
      </c>
      <c r="O111" s="40">
        <v>772631.36</v>
      </c>
      <c r="P111" s="40">
        <v>434366.44</v>
      </c>
      <c r="Q111" s="40">
        <v>301847.86</v>
      </c>
      <c r="R111" s="44">
        <v>36417.06</v>
      </c>
      <c r="S111" s="44">
        <v>199231.98</v>
      </c>
      <c r="T111" s="44">
        <v>2132405.14</v>
      </c>
      <c r="U111" s="44">
        <f t="shared" si="9"/>
        <v>1892554.2000000002</v>
      </c>
      <c r="V111" s="44">
        <v>1063977.04</v>
      </c>
      <c r="W111" s="44">
        <v>739373.87</v>
      </c>
      <c r="X111" s="44">
        <v>89203.29</v>
      </c>
      <c r="Y111" s="44">
        <v>239850.94</v>
      </c>
    </row>
    <row r="112" spans="1:25" ht="30" hidden="1" x14ac:dyDescent="0.25">
      <c r="A112" s="42">
        <f t="shared" si="8"/>
        <v>91</v>
      </c>
      <c r="B112" s="47" t="s">
        <v>203</v>
      </c>
      <c r="C112" s="48" t="s">
        <v>53</v>
      </c>
      <c r="D112" s="49" t="s">
        <v>54</v>
      </c>
      <c r="E112" s="49" t="s">
        <v>314</v>
      </c>
      <c r="F112" s="49" t="s">
        <v>336</v>
      </c>
      <c r="G112" s="51">
        <v>1</v>
      </c>
      <c r="H112" s="44">
        <v>747271.58</v>
      </c>
      <c r="I112" s="40">
        <v>713106.48</v>
      </c>
      <c r="J112" s="40">
        <v>407506.11</v>
      </c>
      <c r="K112" s="40">
        <v>283182.21999999997</v>
      </c>
      <c r="L112" s="44">
        <v>34182.22</v>
      </c>
      <c r="M112" s="44">
        <v>34165.1</v>
      </c>
      <c r="N112" s="44">
        <v>76257.5</v>
      </c>
      <c r="O112" s="40">
        <v>59724.71</v>
      </c>
      <c r="P112" s="40">
        <v>34082.67</v>
      </c>
      <c r="Q112" s="40">
        <v>23684.57</v>
      </c>
      <c r="R112" s="44">
        <v>2857.47</v>
      </c>
      <c r="S112" s="44">
        <v>15632.79</v>
      </c>
      <c r="T112" s="44">
        <v>823529.08</v>
      </c>
      <c r="U112" s="44">
        <f t="shared" si="9"/>
        <v>785478.1399999999</v>
      </c>
      <c r="V112" s="44">
        <v>441588.77999999997</v>
      </c>
      <c r="W112" s="44">
        <v>306866.78999999998</v>
      </c>
      <c r="X112" s="44">
        <v>37022.57</v>
      </c>
      <c r="Y112" s="44">
        <v>38050.94</v>
      </c>
    </row>
    <row r="113" spans="1:25" ht="30" hidden="1" x14ac:dyDescent="0.25">
      <c r="A113" s="42">
        <f t="shared" si="8"/>
        <v>92</v>
      </c>
      <c r="B113" s="50" t="s">
        <v>228</v>
      </c>
      <c r="C113" s="48" t="s">
        <v>53</v>
      </c>
      <c r="D113" s="51" t="s">
        <v>33</v>
      </c>
      <c r="E113" s="51"/>
      <c r="F113" s="51" t="s">
        <v>337</v>
      </c>
      <c r="G113" s="49">
        <v>1</v>
      </c>
      <c r="H113" s="44">
        <v>798550.33</v>
      </c>
      <c r="I113" s="40">
        <v>770601.07</v>
      </c>
      <c r="J113" s="40">
        <v>433225.03</v>
      </c>
      <c r="K113" s="40">
        <v>301054.68</v>
      </c>
      <c r="L113" s="44">
        <v>36321.360000000001</v>
      </c>
      <c r="M113" s="44">
        <v>27949.26</v>
      </c>
      <c r="N113" s="44">
        <v>295524.57</v>
      </c>
      <c r="O113" s="40">
        <v>234942.03</v>
      </c>
      <c r="P113" s="40">
        <v>132082.31</v>
      </c>
      <c r="Q113" s="40">
        <v>31786.01</v>
      </c>
      <c r="R113" s="44">
        <v>11073.71</v>
      </c>
      <c r="S113" s="44">
        <v>60582.54</v>
      </c>
      <c r="T113" s="44">
        <v>1094074.8999999999</v>
      </c>
      <c r="U113" s="44">
        <f t="shared" si="9"/>
        <v>1005543.1</v>
      </c>
      <c r="V113" s="44">
        <v>565307.34000000008</v>
      </c>
      <c r="W113" s="44">
        <v>392840.69</v>
      </c>
      <c r="X113" s="44">
        <v>47395.07</v>
      </c>
      <c r="Y113" s="44">
        <v>88531.8</v>
      </c>
    </row>
    <row r="114" spans="1:25" hidden="1" x14ac:dyDescent="0.25">
      <c r="A114" s="42">
        <f t="shared" si="8"/>
        <v>93</v>
      </c>
      <c r="B114" s="47" t="s">
        <v>249</v>
      </c>
      <c r="C114" s="48" t="s">
        <v>53</v>
      </c>
      <c r="D114" s="49" t="s">
        <v>33</v>
      </c>
      <c r="E114" s="49"/>
      <c r="F114" s="51" t="s">
        <v>337</v>
      </c>
      <c r="G114" s="49">
        <v>1</v>
      </c>
      <c r="H114" s="44">
        <v>930397.87</v>
      </c>
      <c r="I114" s="40">
        <v>897833.94</v>
      </c>
      <c r="J114" s="40">
        <v>504754.21</v>
      </c>
      <c r="K114" s="40">
        <v>350754.21</v>
      </c>
      <c r="L114" s="44">
        <v>42318.33</v>
      </c>
      <c r="M114" s="44">
        <v>32563.93</v>
      </c>
      <c r="N114" s="44">
        <v>118183.45</v>
      </c>
      <c r="O114" s="40">
        <v>93955.839999999997</v>
      </c>
      <c r="P114" s="40">
        <v>52821.13</v>
      </c>
      <c r="Q114" s="40">
        <v>36706.21</v>
      </c>
      <c r="R114" s="44">
        <v>4428.5</v>
      </c>
      <c r="S114" s="44">
        <v>24227.61</v>
      </c>
      <c r="T114" s="44">
        <v>1048581.32</v>
      </c>
      <c r="U114" s="44">
        <f t="shared" si="9"/>
        <v>991789.77999999991</v>
      </c>
      <c r="V114" s="44">
        <v>557575.34</v>
      </c>
      <c r="W114" s="44">
        <v>387467.61</v>
      </c>
      <c r="X114" s="44">
        <v>46746.83</v>
      </c>
      <c r="Y114" s="44">
        <v>56791.54</v>
      </c>
    </row>
    <row r="115" spans="1:25" hidden="1" x14ac:dyDescent="0.25">
      <c r="A115" s="42">
        <f t="shared" si="8"/>
        <v>94</v>
      </c>
      <c r="B115" s="47" t="s">
        <v>250</v>
      </c>
      <c r="C115" s="48" t="s">
        <v>53</v>
      </c>
      <c r="D115" s="49" t="s">
        <v>33</v>
      </c>
      <c r="E115" s="49"/>
      <c r="F115" s="51" t="s">
        <v>337</v>
      </c>
      <c r="G115" s="51">
        <v>1</v>
      </c>
      <c r="H115" s="44">
        <v>779978.05</v>
      </c>
      <c r="I115" s="40">
        <v>752678.82000000007</v>
      </c>
      <c r="J115" s="40">
        <v>423149.3</v>
      </c>
      <c r="K115" s="40">
        <v>294052.90000000002</v>
      </c>
      <c r="L115" s="44">
        <v>35476.620000000003</v>
      </c>
      <c r="M115" s="44">
        <v>27299.23</v>
      </c>
      <c r="N115" s="44">
        <v>1184818.83</v>
      </c>
      <c r="O115" s="40">
        <v>941930.97000000009</v>
      </c>
      <c r="P115" s="40">
        <v>529545.17000000004</v>
      </c>
      <c r="Q115" s="40">
        <v>367989.01</v>
      </c>
      <c r="R115" s="44">
        <v>44396.79</v>
      </c>
      <c r="S115" s="44">
        <v>242887.86</v>
      </c>
      <c r="T115" s="44">
        <v>1964796.88</v>
      </c>
      <c r="U115" s="44">
        <f t="shared" si="9"/>
        <v>1694609.7899999998</v>
      </c>
      <c r="V115" s="44">
        <v>952694.47</v>
      </c>
      <c r="W115" s="44">
        <v>662041.91</v>
      </c>
      <c r="X115" s="44">
        <v>79873.41</v>
      </c>
      <c r="Y115" s="44">
        <v>270187.09000000003</v>
      </c>
    </row>
    <row r="116" spans="1:25" hidden="1" x14ac:dyDescent="0.25">
      <c r="A116" s="42">
        <f t="shared" si="8"/>
        <v>95</v>
      </c>
      <c r="B116" s="47" t="s">
        <v>251</v>
      </c>
      <c r="C116" s="48" t="s">
        <v>53</v>
      </c>
      <c r="D116" s="49" t="s">
        <v>33</v>
      </c>
      <c r="E116" s="49"/>
      <c r="F116" s="51" t="s">
        <v>337</v>
      </c>
      <c r="G116" s="49">
        <v>1</v>
      </c>
      <c r="H116" s="44">
        <v>1985615.9</v>
      </c>
      <c r="I116" s="40">
        <v>1916119.3399999999</v>
      </c>
      <c r="J116" s="40">
        <v>1077225.1499999999</v>
      </c>
      <c r="K116" s="40">
        <v>748580.19</v>
      </c>
      <c r="L116" s="44">
        <v>90314</v>
      </c>
      <c r="M116" s="44">
        <v>69496.56</v>
      </c>
      <c r="N116" s="44">
        <v>1534688.68</v>
      </c>
      <c r="O116" s="40">
        <v>1220077.5</v>
      </c>
      <c r="P116" s="40">
        <v>685916.65</v>
      </c>
      <c r="Q116" s="40">
        <v>476653.95</v>
      </c>
      <c r="R116" s="44">
        <v>57506.9</v>
      </c>
      <c r="S116" s="44">
        <v>314611.18</v>
      </c>
      <c r="T116" s="44">
        <v>3520304.58</v>
      </c>
      <c r="U116" s="44">
        <f t="shared" si="9"/>
        <v>3136196.8399999994</v>
      </c>
      <c r="V116" s="44">
        <v>1763141.7999999998</v>
      </c>
      <c r="W116" s="44">
        <v>1225234.1399999999</v>
      </c>
      <c r="X116" s="44">
        <v>147820.9</v>
      </c>
      <c r="Y116" s="44">
        <v>384107.74</v>
      </c>
    </row>
    <row r="117" spans="1:25" ht="30" hidden="1" x14ac:dyDescent="0.25">
      <c r="A117" s="42">
        <f t="shared" si="8"/>
        <v>96</v>
      </c>
      <c r="B117" s="47" t="s">
        <v>252</v>
      </c>
      <c r="C117" s="48" t="s">
        <v>53</v>
      </c>
      <c r="D117" s="49" t="s">
        <v>54</v>
      </c>
      <c r="E117" s="49" t="s">
        <v>314</v>
      </c>
      <c r="F117" s="49" t="s">
        <v>336</v>
      </c>
      <c r="G117" s="49">
        <v>1</v>
      </c>
      <c r="H117" s="44">
        <v>547958.96</v>
      </c>
      <c r="I117" s="40">
        <v>536451.81999999995</v>
      </c>
      <c r="J117" s="40">
        <v>301588.40999999997</v>
      </c>
      <c r="K117" s="40">
        <v>209578.39</v>
      </c>
      <c r="L117" s="44">
        <v>25285.02</v>
      </c>
      <c r="M117" s="44">
        <v>11507.14</v>
      </c>
      <c r="N117" s="44">
        <v>622934.98</v>
      </c>
      <c r="O117" s="40">
        <v>495233.31</v>
      </c>
      <c r="P117" s="40">
        <v>278415.74</v>
      </c>
      <c r="Q117" s="40">
        <v>193475.34</v>
      </c>
      <c r="R117" s="44">
        <v>23342.23</v>
      </c>
      <c r="S117" s="44">
        <v>127701.67</v>
      </c>
      <c r="T117" s="44">
        <v>1170893.94</v>
      </c>
      <c r="U117" s="44">
        <f t="shared" si="9"/>
        <v>1031685.1299999999</v>
      </c>
      <c r="V117" s="44">
        <v>580004.14999999991</v>
      </c>
      <c r="W117" s="44">
        <v>403053.73</v>
      </c>
      <c r="X117" s="44">
        <v>48627.25</v>
      </c>
      <c r="Y117" s="44">
        <v>139208.81</v>
      </c>
    </row>
    <row r="118" spans="1:25" hidden="1" x14ac:dyDescent="0.25">
      <c r="A118" s="42">
        <f t="shared" si="8"/>
        <v>97</v>
      </c>
      <c r="B118" s="47" t="s">
        <v>253</v>
      </c>
      <c r="C118" s="48" t="s">
        <v>53</v>
      </c>
      <c r="D118" s="49" t="s">
        <v>33</v>
      </c>
      <c r="E118" s="49"/>
      <c r="F118" s="51" t="s">
        <v>337</v>
      </c>
      <c r="G118" s="51">
        <v>1</v>
      </c>
      <c r="H118" s="44">
        <v>1170888.1000000001</v>
      </c>
      <c r="I118" s="40">
        <v>1129907.02</v>
      </c>
      <c r="J118" s="40">
        <v>635223.62</v>
      </c>
      <c r="K118" s="40">
        <v>441426.58</v>
      </c>
      <c r="L118" s="44">
        <v>53256.82</v>
      </c>
      <c r="M118" s="44">
        <v>40981.08</v>
      </c>
      <c r="N118" s="44">
        <v>34822.99</v>
      </c>
      <c r="O118" s="40">
        <v>27684.28</v>
      </c>
      <c r="P118" s="40">
        <v>15563.85</v>
      </c>
      <c r="Q118" s="40">
        <v>10815.56</v>
      </c>
      <c r="R118" s="44">
        <v>1304.8699999999999</v>
      </c>
      <c r="S118" s="44">
        <v>7138.71</v>
      </c>
      <c r="T118" s="44">
        <v>1205711.0900000001</v>
      </c>
      <c r="U118" s="44">
        <f t="shared" si="9"/>
        <v>1157591.2999999998</v>
      </c>
      <c r="V118" s="44">
        <v>650787.47</v>
      </c>
      <c r="W118" s="44">
        <v>452242.14</v>
      </c>
      <c r="X118" s="44">
        <v>54561.69</v>
      </c>
      <c r="Y118" s="44">
        <v>48119.79</v>
      </c>
    </row>
    <row r="119" spans="1:25" hidden="1" x14ac:dyDescent="0.25">
      <c r="A119" s="42"/>
      <c r="B119" s="59" t="s">
        <v>274</v>
      </c>
      <c r="C119" s="52"/>
      <c r="D119" s="53"/>
      <c r="E119" s="53"/>
      <c r="F119" s="53"/>
      <c r="G119" s="53"/>
      <c r="H119" s="44">
        <v>131715.16</v>
      </c>
      <c r="I119" s="40">
        <v>131715.16</v>
      </c>
      <c r="J119" s="40">
        <v>100709.85</v>
      </c>
      <c r="K119" s="40">
        <v>724.09</v>
      </c>
      <c r="L119" s="44">
        <v>30281.18</v>
      </c>
      <c r="M119" s="44">
        <v>0</v>
      </c>
      <c r="N119" s="44">
        <v>0</v>
      </c>
      <c r="O119" s="40">
        <v>0</v>
      </c>
      <c r="P119" s="40">
        <v>0</v>
      </c>
      <c r="Q119" s="40">
        <v>0</v>
      </c>
      <c r="R119" s="44">
        <v>0</v>
      </c>
      <c r="S119" s="44">
        <v>0</v>
      </c>
      <c r="T119" s="44">
        <v>131715.16</v>
      </c>
      <c r="U119" s="44">
        <f t="shared" si="9"/>
        <v>131715.12</v>
      </c>
      <c r="V119" s="44">
        <v>100709.85</v>
      </c>
      <c r="W119" s="44">
        <v>724.09</v>
      </c>
      <c r="X119" s="44">
        <v>30281.18</v>
      </c>
      <c r="Y119" s="44">
        <v>0</v>
      </c>
    </row>
    <row r="120" spans="1:25" s="78" customFormat="1" ht="24.75" hidden="1" customHeight="1" x14ac:dyDescent="0.2">
      <c r="A120" s="45"/>
      <c r="B120" s="116" t="s">
        <v>278</v>
      </c>
      <c r="C120" s="117"/>
      <c r="D120" s="118"/>
      <c r="E120" s="65"/>
      <c r="F120" s="65"/>
      <c r="G120" s="57">
        <f>SUM(G121:G141)</f>
        <v>21</v>
      </c>
      <c r="H120" s="46">
        <f t="shared" ref="H120:Y120" si="10">SUM(H121:H141)</f>
        <v>30990396.833999999</v>
      </c>
      <c r="I120" s="46">
        <f t="shared" si="10"/>
        <v>29990906.994000003</v>
      </c>
      <c r="J120" s="46">
        <f t="shared" si="10"/>
        <v>15910078.432174725</v>
      </c>
      <c r="K120" s="46">
        <f t="shared" si="10"/>
        <v>11056156.211035099</v>
      </c>
      <c r="L120" s="46">
        <f t="shared" si="10"/>
        <v>3024672.3461141656</v>
      </c>
      <c r="M120" s="46">
        <f t="shared" si="10"/>
        <v>999489.84000000008</v>
      </c>
      <c r="N120" s="46">
        <f t="shared" si="10"/>
        <v>3431077.7200000007</v>
      </c>
      <c r="O120" s="46">
        <f t="shared" si="10"/>
        <v>2729990.35</v>
      </c>
      <c r="P120" s="46">
        <f t="shared" si="10"/>
        <v>1448250.9940869291</v>
      </c>
      <c r="Q120" s="46">
        <f t="shared" si="10"/>
        <v>1006411.69833938</v>
      </c>
      <c r="R120" s="46">
        <f t="shared" si="10"/>
        <v>275327.65757369064</v>
      </c>
      <c r="S120" s="46">
        <f t="shared" si="10"/>
        <v>701087.37000000011</v>
      </c>
      <c r="T120" s="46">
        <f t="shared" si="10"/>
        <v>34421474.554000005</v>
      </c>
      <c r="U120" s="46">
        <f t="shared" si="10"/>
        <v>32720897.344000004</v>
      </c>
      <c r="V120" s="46">
        <f t="shared" si="10"/>
        <v>17358329.417685401</v>
      </c>
      <c r="W120" s="46">
        <f t="shared" si="10"/>
        <v>12062567.915475015</v>
      </c>
      <c r="X120" s="46">
        <f t="shared" si="10"/>
        <v>3300000.007190913</v>
      </c>
      <c r="Y120" s="46">
        <f t="shared" si="10"/>
        <v>1700577.2100000004</v>
      </c>
    </row>
    <row r="121" spans="1:25" ht="30" x14ac:dyDescent="0.25">
      <c r="A121" s="43">
        <v>98</v>
      </c>
      <c r="B121" s="47" t="s">
        <v>25</v>
      </c>
      <c r="C121" s="48" t="s">
        <v>26</v>
      </c>
      <c r="D121" s="49" t="s">
        <v>27</v>
      </c>
      <c r="E121" s="49" t="s">
        <v>317</v>
      </c>
      <c r="F121" s="49" t="s">
        <v>334</v>
      </c>
      <c r="G121" s="49">
        <v>1</v>
      </c>
      <c r="H121" s="44">
        <v>2431998.9</v>
      </c>
      <c r="I121" s="40">
        <v>2307966.96</v>
      </c>
      <c r="J121" s="40">
        <v>1361700.5063999998</v>
      </c>
      <c r="K121" s="40">
        <v>946266.45360000012</v>
      </c>
      <c r="L121" s="44">
        <v>0</v>
      </c>
      <c r="M121" s="44">
        <v>124031.94</v>
      </c>
      <c r="N121" s="44">
        <v>0</v>
      </c>
      <c r="O121" s="40">
        <v>0</v>
      </c>
      <c r="P121" s="40">
        <v>0</v>
      </c>
      <c r="Q121" s="40">
        <v>0</v>
      </c>
      <c r="R121" s="44">
        <v>0</v>
      </c>
      <c r="S121" s="44">
        <v>0</v>
      </c>
      <c r="T121" s="44">
        <v>2431998.9</v>
      </c>
      <c r="U121" s="44">
        <v>2307966.96</v>
      </c>
      <c r="V121" s="44">
        <v>1361700.5063999998</v>
      </c>
      <c r="W121" s="44">
        <v>946266.45360000012</v>
      </c>
      <c r="X121" s="44">
        <v>0</v>
      </c>
      <c r="Y121" s="44">
        <v>124031.94</v>
      </c>
    </row>
    <row r="122" spans="1:25" hidden="1" x14ac:dyDescent="0.25">
      <c r="A122" s="42">
        <f t="shared" ref="A122:A141" si="11">A121+1</f>
        <v>99</v>
      </c>
      <c r="B122" s="47" t="s">
        <v>35</v>
      </c>
      <c r="C122" s="48" t="s">
        <v>26</v>
      </c>
      <c r="D122" s="49" t="s">
        <v>30</v>
      </c>
      <c r="E122" s="49"/>
      <c r="F122" s="49" t="s">
        <v>336</v>
      </c>
      <c r="G122" s="49">
        <v>1</v>
      </c>
      <c r="H122" s="44">
        <v>2454638.94</v>
      </c>
      <c r="I122" s="40">
        <v>2368726.58</v>
      </c>
      <c r="J122" s="40">
        <v>1119270.1731</v>
      </c>
      <c r="K122" s="40">
        <v>777797.91690000007</v>
      </c>
      <c r="L122" s="44">
        <v>471658.49</v>
      </c>
      <c r="M122" s="44">
        <v>85912.36</v>
      </c>
      <c r="N122" s="44">
        <v>526401.15</v>
      </c>
      <c r="O122" s="40">
        <v>418488.91</v>
      </c>
      <c r="P122" s="40">
        <v>222007.01</v>
      </c>
      <c r="Q122" s="40">
        <v>154276.04999999999</v>
      </c>
      <c r="R122" s="44">
        <v>42205.85</v>
      </c>
      <c r="S122" s="44">
        <v>107912.24</v>
      </c>
      <c r="T122" s="44">
        <v>2981040.09</v>
      </c>
      <c r="U122" s="44">
        <v>2787215.49</v>
      </c>
      <c r="V122" s="44">
        <v>1341277.1831</v>
      </c>
      <c r="W122" s="44">
        <v>932073.96690000012</v>
      </c>
      <c r="X122" s="44">
        <v>513864.34350305621</v>
      </c>
      <c r="Y122" s="44">
        <v>193824.6</v>
      </c>
    </row>
    <row r="123" spans="1:25" ht="30" hidden="1" x14ac:dyDescent="0.25">
      <c r="A123" s="42">
        <f t="shared" si="11"/>
        <v>100</v>
      </c>
      <c r="B123" s="47" t="s">
        <v>84</v>
      </c>
      <c r="C123" s="48" t="s">
        <v>26</v>
      </c>
      <c r="D123" s="49" t="s">
        <v>85</v>
      </c>
      <c r="E123" s="49" t="s">
        <v>318</v>
      </c>
      <c r="F123" s="49" t="s">
        <v>335</v>
      </c>
      <c r="G123" s="49">
        <v>1</v>
      </c>
      <c r="H123" s="44">
        <v>2237376.6800000002</v>
      </c>
      <c r="I123" s="40">
        <v>2159068.5</v>
      </c>
      <c r="J123" s="40">
        <v>1145378.8050825535</v>
      </c>
      <c r="K123" s="40">
        <v>795941.20353194384</v>
      </c>
      <c r="L123" s="44">
        <v>217748.4913855026</v>
      </c>
      <c r="M123" s="44">
        <v>78308.179999999993</v>
      </c>
      <c r="N123" s="44">
        <v>526491.69999999995</v>
      </c>
      <c r="O123" s="40">
        <v>421193.36</v>
      </c>
      <c r="P123" s="40">
        <v>223441.7</v>
      </c>
      <c r="Q123" s="40">
        <v>155273.05465626452</v>
      </c>
      <c r="R123" s="44">
        <v>42478.605343735457</v>
      </c>
      <c r="S123" s="44">
        <v>105298.34</v>
      </c>
      <c r="T123" s="44">
        <v>2763868.38</v>
      </c>
      <c r="U123" s="44">
        <v>2580261.86</v>
      </c>
      <c r="V123" s="44">
        <v>1368820.51</v>
      </c>
      <c r="W123" s="44">
        <v>951214.25818820833</v>
      </c>
      <c r="X123" s="44">
        <v>260227.09672923805</v>
      </c>
      <c r="Y123" s="44">
        <v>183606.52</v>
      </c>
    </row>
    <row r="124" spans="1:25" hidden="1" x14ac:dyDescent="0.25">
      <c r="A124" s="42">
        <f t="shared" si="11"/>
        <v>101</v>
      </c>
      <c r="B124" s="47" t="s">
        <v>86</v>
      </c>
      <c r="C124" s="48" t="s">
        <v>26</v>
      </c>
      <c r="D124" s="49" t="s">
        <v>85</v>
      </c>
      <c r="E124" s="49"/>
      <c r="F124" s="49" t="s">
        <v>335</v>
      </c>
      <c r="G124" s="49">
        <v>1</v>
      </c>
      <c r="H124" s="44">
        <v>2010232.35</v>
      </c>
      <c r="I124" s="40">
        <v>1939874.2200000002</v>
      </c>
      <c r="J124" s="40">
        <v>1029096.9536696267</v>
      </c>
      <c r="K124" s="40">
        <v>715135.17119414755</v>
      </c>
      <c r="L124" s="44">
        <v>195642.09513622595</v>
      </c>
      <c r="M124" s="44">
        <v>70358.13</v>
      </c>
      <c r="N124" s="44">
        <v>442560.68</v>
      </c>
      <c r="O124" s="40">
        <v>354048.54</v>
      </c>
      <c r="P124" s="40">
        <v>187821.59699260243</v>
      </c>
      <c r="Q124" s="40">
        <v>130520.09282536777</v>
      </c>
      <c r="R124" s="44">
        <v>35706.850182029782</v>
      </c>
      <c r="S124" s="44">
        <v>88512.14</v>
      </c>
      <c r="T124" s="44">
        <v>2452793.0300000003</v>
      </c>
      <c r="U124" s="44">
        <v>2293922.7600000002</v>
      </c>
      <c r="V124" s="44">
        <v>1216918.55</v>
      </c>
      <c r="W124" s="44">
        <v>845655.26401951537</v>
      </c>
      <c r="X124" s="44">
        <v>231348.94531825575</v>
      </c>
      <c r="Y124" s="44">
        <v>158870.27000000002</v>
      </c>
    </row>
    <row r="125" spans="1:25" hidden="1" x14ac:dyDescent="0.25">
      <c r="A125" s="42">
        <f t="shared" si="11"/>
        <v>102</v>
      </c>
      <c r="B125" s="47" t="s">
        <v>89</v>
      </c>
      <c r="C125" s="48" t="s">
        <v>26</v>
      </c>
      <c r="D125" s="49" t="s">
        <v>30</v>
      </c>
      <c r="E125" s="49"/>
      <c r="F125" s="49" t="s">
        <v>336</v>
      </c>
      <c r="G125" s="49">
        <v>1</v>
      </c>
      <c r="H125" s="44">
        <v>1590202.07</v>
      </c>
      <c r="I125" s="40">
        <v>1534545</v>
      </c>
      <c r="J125" s="40">
        <v>814071.12300763361</v>
      </c>
      <c r="K125" s="40">
        <v>565710.44141208439</v>
      </c>
      <c r="L125" s="44">
        <v>154763.43558028201</v>
      </c>
      <c r="M125" s="44">
        <v>55657.07</v>
      </c>
      <c r="N125" s="44">
        <v>441654.06</v>
      </c>
      <c r="O125" s="40">
        <v>351114.98</v>
      </c>
      <c r="P125" s="40">
        <v>186265.35297003525</v>
      </c>
      <c r="Q125" s="40">
        <v>129438.63511477032</v>
      </c>
      <c r="R125" s="44">
        <v>35410.991915194405</v>
      </c>
      <c r="S125" s="44">
        <v>90539.08</v>
      </c>
      <c r="T125" s="44">
        <v>2031856.1300000001</v>
      </c>
      <c r="U125" s="44">
        <v>1885659.98</v>
      </c>
      <c r="V125" s="44">
        <v>1000336.47</v>
      </c>
      <c r="W125" s="44">
        <v>695149.07652685465</v>
      </c>
      <c r="X125" s="44">
        <v>190174.42749547641</v>
      </c>
      <c r="Y125" s="44">
        <v>146196.15</v>
      </c>
    </row>
    <row r="126" spans="1:25" x14ac:dyDescent="0.25">
      <c r="A126" s="42">
        <f t="shared" si="11"/>
        <v>103</v>
      </c>
      <c r="B126" s="47" t="s">
        <v>90</v>
      </c>
      <c r="C126" s="48" t="s">
        <v>26</v>
      </c>
      <c r="D126" s="49" t="s">
        <v>30</v>
      </c>
      <c r="E126" s="49"/>
      <c r="F126" s="49" t="s">
        <v>336</v>
      </c>
      <c r="G126" s="49">
        <v>1</v>
      </c>
      <c r="H126" s="44">
        <v>653854.89</v>
      </c>
      <c r="I126" s="40">
        <v>630969.97</v>
      </c>
      <c r="J126" s="40">
        <v>334727.51340755261</v>
      </c>
      <c r="K126" s="40">
        <v>232607.25507982474</v>
      </c>
      <c r="L126" s="44">
        <v>63635.201512622611</v>
      </c>
      <c r="M126" s="44">
        <v>22884.92</v>
      </c>
      <c r="N126" s="44">
        <v>0</v>
      </c>
      <c r="O126" s="40">
        <v>0</v>
      </c>
      <c r="P126" s="40">
        <v>0</v>
      </c>
      <c r="Q126" s="40">
        <v>0</v>
      </c>
      <c r="R126" s="44">
        <v>0</v>
      </c>
      <c r="S126" s="44">
        <v>0</v>
      </c>
      <c r="T126" s="44">
        <v>653854.89</v>
      </c>
      <c r="U126" s="44">
        <v>630969.97</v>
      </c>
      <c r="V126" s="44">
        <v>334727.51</v>
      </c>
      <c r="W126" s="44">
        <v>232607.25507982474</v>
      </c>
      <c r="X126" s="44">
        <v>63635.201512622611</v>
      </c>
      <c r="Y126" s="44">
        <v>22884.92</v>
      </c>
    </row>
    <row r="127" spans="1:25" x14ac:dyDescent="0.25">
      <c r="A127" s="42">
        <f t="shared" si="11"/>
        <v>104</v>
      </c>
      <c r="B127" s="47" t="s">
        <v>91</v>
      </c>
      <c r="C127" s="48" t="s">
        <v>26</v>
      </c>
      <c r="D127" s="49" t="s">
        <v>30</v>
      </c>
      <c r="E127" s="49"/>
      <c r="F127" s="49" t="s">
        <v>336</v>
      </c>
      <c r="G127" s="49">
        <v>1</v>
      </c>
      <c r="H127" s="44">
        <v>1578654.03</v>
      </c>
      <c r="I127" s="40">
        <v>1523401.1400000001</v>
      </c>
      <c r="J127" s="40">
        <v>808159.35</v>
      </c>
      <c r="K127" s="40">
        <v>561602.24590496346</v>
      </c>
      <c r="L127" s="44">
        <v>153639.54409503675</v>
      </c>
      <c r="M127" s="44">
        <v>55252.89</v>
      </c>
      <c r="N127" s="44">
        <v>0</v>
      </c>
      <c r="O127" s="40">
        <v>0</v>
      </c>
      <c r="P127" s="40">
        <v>0</v>
      </c>
      <c r="Q127" s="40">
        <v>0</v>
      </c>
      <c r="R127" s="44">
        <v>0</v>
      </c>
      <c r="S127" s="44">
        <v>0</v>
      </c>
      <c r="T127" s="44">
        <v>1578654.03</v>
      </c>
      <c r="U127" s="44">
        <v>1523401.1400000001</v>
      </c>
      <c r="V127" s="44">
        <v>808159.35</v>
      </c>
      <c r="W127" s="44">
        <v>561602.24590496346</v>
      </c>
      <c r="X127" s="44">
        <v>153639.54409503675</v>
      </c>
      <c r="Y127" s="44">
        <v>55252.89</v>
      </c>
    </row>
    <row r="128" spans="1:25" hidden="1" x14ac:dyDescent="0.25">
      <c r="A128" s="42">
        <f t="shared" si="11"/>
        <v>105</v>
      </c>
      <c r="B128" s="47" t="s">
        <v>92</v>
      </c>
      <c r="C128" s="48" t="s">
        <v>26</v>
      </c>
      <c r="D128" s="49" t="s">
        <v>30</v>
      </c>
      <c r="E128" s="49"/>
      <c r="F128" s="49" t="s">
        <v>336</v>
      </c>
      <c r="G128" s="49">
        <v>1</v>
      </c>
      <c r="H128" s="44">
        <v>1644689.91</v>
      </c>
      <c r="I128" s="40">
        <v>1587125.76</v>
      </c>
      <c r="J128" s="40">
        <v>841965.04488141043</v>
      </c>
      <c r="K128" s="40">
        <v>585094.36</v>
      </c>
      <c r="L128" s="44">
        <v>160066.36189591451</v>
      </c>
      <c r="M128" s="44">
        <v>57564.15</v>
      </c>
      <c r="N128" s="44">
        <v>159500.84</v>
      </c>
      <c r="O128" s="40">
        <v>126803.17</v>
      </c>
      <c r="P128" s="40">
        <v>67268.668564837048</v>
      </c>
      <c r="Q128" s="40">
        <v>46746.023917937622</v>
      </c>
      <c r="R128" s="44">
        <v>12788.477517225332</v>
      </c>
      <c r="S128" s="44">
        <v>32697.67</v>
      </c>
      <c r="T128" s="44">
        <v>1804190.75</v>
      </c>
      <c r="U128" s="44">
        <v>1713928.93</v>
      </c>
      <c r="V128" s="44">
        <v>909233.71</v>
      </c>
      <c r="W128" s="44">
        <v>631840.38391793764</v>
      </c>
      <c r="X128" s="44">
        <v>172854.83941313985</v>
      </c>
      <c r="Y128" s="44">
        <v>90261.82</v>
      </c>
    </row>
    <row r="129" spans="1:25" hidden="1" x14ac:dyDescent="0.25">
      <c r="A129" s="42">
        <f t="shared" si="11"/>
        <v>106</v>
      </c>
      <c r="B129" s="47" t="s">
        <v>120</v>
      </c>
      <c r="C129" s="48" t="s">
        <v>26</v>
      </c>
      <c r="D129" s="49" t="s">
        <v>30</v>
      </c>
      <c r="E129" s="49"/>
      <c r="F129" s="49" t="s">
        <v>336</v>
      </c>
      <c r="G129" s="49">
        <v>1</v>
      </c>
      <c r="H129" s="44">
        <v>1173008.28</v>
      </c>
      <c r="I129" s="40">
        <v>1131952.99</v>
      </c>
      <c r="J129" s="40">
        <v>600497.38</v>
      </c>
      <c r="K129" s="40">
        <v>417294.77819137101</v>
      </c>
      <c r="L129" s="44">
        <v>114160.83180862901</v>
      </c>
      <c r="M129" s="44">
        <v>41055.29</v>
      </c>
      <c r="N129" s="44">
        <v>122282.74</v>
      </c>
      <c r="O129" s="40">
        <v>97214.78</v>
      </c>
      <c r="P129" s="40">
        <v>51572.124067746496</v>
      </c>
      <c r="Q129" s="40">
        <v>35838.255708095014</v>
      </c>
      <c r="R129" s="44">
        <v>9804.4002241584876</v>
      </c>
      <c r="S129" s="44">
        <v>25067.96</v>
      </c>
      <c r="T129" s="44">
        <v>1295291.02</v>
      </c>
      <c r="U129" s="44">
        <v>1229167.77</v>
      </c>
      <c r="V129" s="44">
        <v>652069.50406774646</v>
      </c>
      <c r="W129" s="44">
        <v>453133.04</v>
      </c>
      <c r="X129" s="44">
        <v>123965.23203278749</v>
      </c>
      <c r="Y129" s="44">
        <v>66123.25</v>
      </c>
    </row>
    <row r="130" spans="1:25" x14ac:dyDescent="0.25">
      <c r="A130" s="42">
        <f t="shared" si="11"/>
        <v>107</v>
      </c>
      <c r="B130" s="47" t="s">
        <v>121</v>
      </c>
      <c r="C130" s="48" t="s">
        <v>26</v>
      </c>
      <c r="D130" s="49" t="s">
        <v>30</v>
      </c>
      <c r="E130" s="49"/>
      <c r="F130" s="49" t="s">
        <v>336</v>
      </c>
      <c r="G130" s="49">
        <v>1</v>
      </c>
      <c r="H130" s="44">
        <v>797390.09</v>
      </c>
      <c r="I130" s="40">
        <v>769481.44</v>
      </c>
      <c r="J130" s="40">
        <v>408207.39</v>
      </c>
      <c r="K130" s="40">
        <v>283669.55402910127</v>
      </c>
      <c r="L130" s="44">
        <v>77604.495970898628</v>
      </c>
      <c r="M130" s="44">
        <v>27908.65</v>
      </c>
      <c r="N130" s="44">
        <v>0</v>
      </c>
      <c r="O130" s="40">
        <v>0</v>
      </c>
      <c r="P130" s="40">
        <v>0</v>
      </c>
      <c r="Q130" s="40">
        <v>0</v>
      </c>
      <c r="R130" s="44">
        <v>0</v>
      </c>
      <c r="S130" s="44">
        <v>0</v>
      </c>
      <c r="T130" s="44">
        <v>797390.09</v>
      </c>
      <c r="U130" s="44">
        <v>769481.44</v>
      </c>
      <c r="V130" s="44">
        <v>408207.39</v>
      </c>
      <c r="W130" s="44">
        <v>283669.55402910127</v>
      </c>
      <c r="X130" s="44">
        <v>77604.495970898628</v>
      </c>
      <c r="Y130" s="44">
        <v>27908.65</v>
      </c>
    </row>
    <row r="131" spans="1:25" x14ac:dyDescent="0.25">
      <c r="A131" s="42">
        <f t="shared" si="11"/>
        <v>108</v>
      </c>
      <c r="B131" s="47" t="s">
        <v>122</v>
      </c>
      <c r="C131" s="48" t="s">
        <v>26</v>
      </c>
      <c r="D131" s="49" t="s">
        <v>30</v>
      </c>
      <c r="E131" s="49"/>
      <c r="F131" s="49" t="s">
        <v>336</v>
      </c>
      <c r="G131" s="49">
        <v>1</v>
      </c>
      <c r="H131" s="44">
        <v>573071.67000000004</v>
      </c>
      <c r="I131" s="40">
        <v>553014.16</v>
      </c>
      <c r="J131" s="40">
        <v>293372.2101797752</v>
      </c>
      <c r="K131" s="40">
        <v>203868.8240232337</v>
      </c>
      <c r="L131" s="44">
        <v>55773.125796991138</v>
      </c>
      <c r="M131" s="44">
        <v>20057.509999999998</v>
      </c>
      <c r="N131" s="44">
        <v>0</v>
      </c>
      <c r="O131" s="40">
        <v>0</v>
      </c>
      <c r="P131" s="40">
        <v>0</v>
      </c>
      <c r="Q131" s="40">
        <v>0</v>
      </c>
      <c r="R131" s="44">
        <v>0</v>
      </c>
      <c r="S131" s="44">
        <v>0</v>
      </c>
      <c r="T131" s="44">
        <v>573071.67000000004</v>
      </c>
      <c r="U131" s="44">
        <v>553014.16</v>
      </c>
      <c r="V131" s="44">
        <v>293372.2101797752</v>
      </c>
      <c r="W131" s="44">
        <v>203868.8240232337</v>
      </c>
      <c r="X131" s="44">
        <v>55773.125796991138</v>
      </c>
      <c r="Y131" s="44">
        <v>20057.509999999998</v>
      </c>
    </row>
    <row r="132" spans="1:25" hidden="1" x14ac:dyDescent="0.25">
      <c r="A132" s="42">
        <f t="shared" si="11"/>
        <v>109</v>
      </c>
      <c r="B132" s="47" t="s">
        <v>123</v>
      </c>
      <c r="C132" s="48" t="s">
        <v>26</v>
      </c>
      <c r="D132" s="49" t="s">
        <v>30</v>
      </c>
      <c r="E132" s="49"/>
      <c r="F132" s="49" t="s">
        <v>336</v>
      </c>
      <c r="G132" s="49">
        <v>1</v>
      </c>
      <c r="H132" s="44">
        <v>731247.9</v>
      </c>
      <c r="I132" s="40">
        <v>705654.22</v>
      </c>
      <c r="J132" s="40">
        <v>374347.26509999996</v>
      </c>
      <c r="K132" s="40">
        <v>260139.62</v>
      </c>
      <c r="L132" s="44">
        <v>71167.33</v>
      </c>
      <c r="M132" s="44">
        <v>25593.68</v>
      </c>
      <c r="N132" s="44">
        <v>402574.95</v>
      </c>
      <c r="O132" s="40">
        <v>320047.09000000003</v>
      </c>
      <c r="P132" s="40">
        <v>169783.93854310247</v>
      </c>
      <c r="Q132" s="40">
        <v>117985.44881808819</v>
      </c>
      <c r="R132" s="44">
        <v>32277.702638809369</v>
      </c>
      <c r="S132" s="44">
        <v>82527.86</v>
      </c>
      <c r="T132" s="44">
        <v>1133822.8500000001</v>
      </c>
      <c r="U132" s="44">
        <v>1025701.31</v>
      </c>
      <c r="V132" s="44">
        <v>544131.20364310243</v>
      </c>
      <c r="W132" s="44">
        <v>378125.06881808816</v>
      </c>
      <c r="X132" s="44">
        <v>103445.03263880937</v>
      </c>
      <c r="Y132" s="44">
        <v>108121.54000000001</v>
      </c>
    </row>
    <row r="133" spans="1:25" hidden="1" x14ac:dyDescent="0.25">
      <c r="A133" s="42">
        <f t="shared" si="11"/>
        <v>110</v>
      </c>
      <c r="B133" s="47" t="s">
        <v>124</v>
      </c>
      <c r="C133" s="48" t="s">
        <v>26</v>
      </c>
      <c r="D133" s="49" t="s">
        <v>30</v>
      </c>
      <c r="E133" s="49"/>
      <c r="F133" s="49" t="s">
        <v>336</v>
      </c>
      <c r="G133" s="49">
        <v>1</v>
      </c>
      <c r="H133" s="44">
        <v>1245075.54</v>
      </c>
      <c r="I133" s="40">
        <v>1201497.9000000001</v>
      </c>
      <c r="J133" s="40">
        <v>637390.72151309578</v>
      </c>
      <c r="K133" s="40">
        <v>442932.53528876149</v>
      </c>
      <c r="L133" s="44">
        <v>121174.64319814286</v>
      </c>
      <c r="M133" s="44">
        <v>43577.64</v>
      </c>
      <c r="N133" s="44">
        <v>258570.1</v>
      </c>
      <c r="O133" s="40">
        <v>205563.23</v>
      </c>
      <c r="P133" s="40">
        <v>109050.63</v>
      </c>
      <c r="Q133" s="40">
        <v>75780.935758299893</v>
      </c>
      <c r="R133" s="44">
        <v>20731.664241700109</v>
      </c>
      <c r="S133" s="44">
        <v>53006.87</v>
      </c>
      <c r="T133" s="44">
        <v>1503645.6400000001</v>
      </c>
      <c r="U133" s="44">
        <v>1407061.1300000001</v>
      </c>
      <c r="V133" s="44">
        <v>746441.35151309578</v>
      </c>
      <c r="W133" s="44">
        <v>518713.47104706138</v>
      </c>
      <c r="X133" s="44">
        <v>141906.30743984296</v>
      </c>
      <c r="Y133" s="44">
        <v>96584.510000000009</v>
      </c>
    </row>
    <row r="134" spans="1:25" hidden="1" x14ac:dyDescent="0.25">
      <c r="A134" s="42">
        <f t="shared" si="11"/>
        <v>111</v>
      </c>
      <c r="B134" s="47" t="s">
        <v>126</v>
      </c>
      <c r="C134" s="48" t="s">
        <v>26</v>
      </c>
      <c r="D134" s="49" t="s">
        <v>127</v>
      </c>
      <c r="E134" s="49"/>
      <c r="F134" s="49" t="s">
        <v>336</v>
      </c>
      <c r="G134" s="49">
        <v>1</v>
      </c>
      <c r="H134" s="44">
        <v>1631075.53</v>
      </c>
      <c r="I134" s="40">
        <v>1590298.6400000001</v>
      </c>
      <c r="J134" s="40">
        <v>843648.24</v>
      </c>
      <c r="K134" s="40">
        <v>586264.04</v>
      </c>
      <c r="L134" s="44">
        <v>160386.35999999999</v>
      </c>
      <c r="M134" s="44">
        <v>40776.89</v>
      </c>
      <c r="N134" s="44">
        <v>265845.39</v>
      </c>
      <c r="O134" s="40">
        <v>207359.40000000002</v>
      </c>
      <c r="P134" s="40">
        <v>110003.48613053974</v>
      </c>
      <c r="Q134" s="40">
        <v>76443.100531392047</v>
      </c>
      <c r="R134" s="44">
        <v>20912.813338068245</v>
      </c>
      <c r="S134" s="44">
        <v>58485.99</v>
      </c>
      <c r="T134" s="44">
        <v>1896920.92</v>
      </c>
      <c r="U134" s="44">
        <v>1797658.04</v>
      </c>
      <c r="V134" s="44">
        <v>953651.72613053978</v>
      </c>
      <c r="W134" s="44">
        <v>662707.14053139207</v>
      </c>
      <c r="X134" s="44">
        <v>181299.17333806824</v>
      </c>
      <c r="Y134" s="44">
        <v>99262.88</v>
      </c>
    </row>
    <row r="135" spans="1:25" x14ac:dyDescent="0.25">
      <c r="A135" s="42">
        <f t="shared" si="11"/>
        <v>112</v>
      </c>
      <c r="B135" s="47" t="s">
        <v>233</v>
      </c>
      <c r="C135" s="48" t="s">
        <v>26</v>
      </c>
      <c r="D135" s="49" t="s">
        <v>30</v>
      </c>
      <c r="E135" s="49"/>
      <c r="F135" s="49" t="s">
        <v>336</v>
      </c>
      <c r="G135" s="49">
        <v>1</v>
      </c>
      <c r="H135" s="44">
        <v>1648774.46</v>
      </c>
      <c r="I135" s="40">
        <v>1591067.3499999999</v>
      </c>
      <c r="J135" s="40">
        <v>844056.04553485196</v>
      </c>
      <c r="K135" s="40">
        <v>586547.4214733718</v>
      </c>
      <c r="L135" s="44">
        <v>160463.88299177604</v>
      </c>
      <c r="M135" s="44">
        <v>57707.11</v>
      </c>
      <c r="N135" s="44">
        <v>0</v>
      </c>
      <c r="O135" s="40">
        <v>0</v>
      </c>
      <c r="P135" s="40">
        <v>0</v>
      </c>
      <c r="Q135" s="40">
        <v>0</v>
      </c>
      <c r="R135" s="44">
        <v>0</v>
      </c>
      <c r="S135" s="44">
        <v>0</v>
      </c>
      <c r="T135" s="44">
        <v>1648774.46</v>
      </c>
      <c r="U135" s="44">
        <v>1591067.3499999999</v>
      </c>
      <c r="V135" s="44">
        <v>844056.04553485196</v>
      </c>
      <c r="W135" s="44">
        <v>586547.4214733718</v>
      </c>
      <c r="X135" s="44">
        <v>160463.88299177604</v>
      </c>
      <c r="Y135" s="44">
        <v>57707.11</v>
      </c>
    </row>
    <row r="136" spans="1:25" x14ac:dyDescent="0.25">
      <c r="A136" s="42">
        <f t="shared" si="11"/>
        <v>113</v>
      </c>
      <c r="B136" s="47" t="s">
        <v>234</v>
      </c>
      <c r="C136" s="48" t="s">
        <v>26</v>
      </c>
      <c r="D136" s="49" t="s">
        <v>30</v>
      </c>
      <c r="E136" s="49"/>
      <c r="F136" s="49" t="s">
        <v>336</v>
      </c>
      <c r="G136" s="49">
        <v>1</v>
      </c>
      <c r="H136" s="44">
        <v>1404087.88</v>
      </c>
      <c r="I136" s="40">
        <v>1354944.7999999998</v>
      </c>
      <c r="J136" s="40">
        <v>718793.80203861941</v>
      </c>
      <c r="K136" s="40">
        <v>499500.77768785437</v>
      </c>
      <c r="L136" s="44">
        <v>136650.22027352607</v>
      </c>
      <c r="M136" s="44">
        <v>49143.08</v>
      </c>
      <c r="N136" s="44">
        <v>0</v>
      </c>
      <c r="O136" s="40">
        <v>0</v>
      </c>
      <c r="P136" s="40">
        <v>0</v>
      </c>
      <c r="Q136" s="40">
        <v>0</v>
      </c>
      <c r="R136" s="44">
        <v>0</v>
      </c>
      <c r="S136" s="44">
        <v>0</v>
      </c>
      <c r="T136" s="44">
        <v>1404087.88</v>
      </c>
      <c r="U136" s="44">
        <v>1354944.7999999998</v>
      </c>
      <c r="V136" s="44">
        <v>718793.80203861941</v>
      </c>
      <c r="W136" s="44">
        <v>499500.77768785437</v>
      </c>
      <c r="X136" s="44">
        <v>136650.22027352607</v>
      </c>
      <c r="Y136" s="44">
        <v>49143.08</v>
      </c>
    </row>
    <row r="137" spans="1:25" x14ac:dyDescent="0.25">
      <c r="A137" s="42">
        <f t="shared" si="11"/>
        <v>114</v>
      </c>
      <c r="B137" s="47" t="s">
        <v>240</v>
      </c>
      <c r="C137" s="48" t="s">
        <v>26</v>
      </c>
      <c r="D137" s="49" t="s">
        <v>85</v>
      </c>
      <c r="E137" s="49"/>
      <c r="F137" s="49" t="s">
        <v>335</v>
      </c>
      <c r="G137" s="49">
        <v>1</v>
      </c>
      <c r="H137" s="44">
        <v>1702589.07</v>
      </c>
      <c r="I137" s="40">
        <v>1668537.29</v>
      </c>
      <c r="J137" s="40">
        <v>885153.59</v>
      </c>
      <c r="K137" s="40">
        <v>615106.74272979074</v>
      </c>
      <c r="L137" s="44">
        <v>168276.9572702093</v>
      </c>
      <c r="M137" s="44">
        <v>34051.78</v>
      </c>
      <c r="N137" s="44">
        <v>0</v>
      </c>
      <c r="O137" s="40">
        <v>0</v>
      </c>
      <c r="P137" s="40">
        <v>0</v>
      </c>
      <c r="Q137" s="40">
        <v>0</v>
      </c>
      <c r="R137" s="44">
        <v>0</v>
      </c>
      <c r="S137" s="44">
        <v>0</v>
      </c>
      <c r="T137" s="44">
        <v>1702589.07</v>
      </c>
      <c r="U137" s="44">
        <v>1668537.29</v>
      </c>
      <c r="V137" s="44">
        <v>885153.59</v>
      </c>
      <c r="W137" s="44">
        <v>615106.74272979074</v>
      </c>
      <c r="X137" s="44">
        <v>168276.9572702093</v>
      </c>
      <c r="Y137" s="44">
        <v>34051.78</v>
      </c>
    </row>
    <row r="138" spans="1:25" hidden="1" x14ac:dyDescent="0.25">
      <c r="A138" s="42">
        <f t="shared" si="11"/>
        <v>115</v>
      </c>
      <c r="B138" s="47" t="s">
        <v>241</v>
      </c>
      <c r="C138" s="48" t="s">
        <v>26</v>
      </c>
      <c r="D138" s="49" t="s">
        <v>85</v>
      </c>
      <c r="E138" s="49"/>
      <c r="F138" s="49" t="s">
        <v>335</v>
      </c>
      <c r="G138" s="49">
        <v>1</v>
      </c>
      <c r="H138" s="44">
        <v>1596718.51</v>
      </c>
      <c r="I138" s="40">
        <v>1564784.14</v>
      </c>
      <c r="J138" s="40">
        <v>830112.88825960399</v>
      </c>
      <c r="K138" s="40">
        <v>576858.10879057238</v>
      </c>
      <c r="L138" s="44">
        <v>157813.14294982355</v>
      </c>
      <c r="M138" s="44">
        <v>31934.37</v>
      </c>
      <c r="N138" s="44">
        <v>89979.3</v>
      </c>
      <c r="O138" s="40">
        <v>71983.44</v>
      </c>
      <c r="P138" s="40">
        <v>38186.980400543885</v>
      </c>
      <c r="Q138" s="40">
        <v>26536.715193598291</v>
      </c>
      <c r="R138" s="44">
        <v>7259.7444058578249</v>
      </c>
      <c r="S138" s="44">
        <v>17995.86</v>
      </c>
      <c r="T138" s="44">
        <v>1686697.81</v>
      </c>
      <c r="U138" s="44">
        <v>1636767.5799999998</v>
      </c>
      <c r="V138" s="44">
        <v>868299.86866014788</v>
      </c>
      <c r="W138" s="44">
        <v>603394.82398417068</v>
      </c>
      <c r="X138" s="44">
        <v>165072.88735568136</v>
      </c>
      <c r="Y138" s="44">
        <v>49930.229999999996</v>
      </c>
    </row>
    <row r="139" spans="1:25" hidden="1" x14ac:dyDescent="0.25">
      <c r="A139" s="42">
        <f t="shared" si="11"/>
        <v>116</v>
      </c>
      <c r="B139" s="47" t="s">
        <v>242</v>
      </c>
      <c r="C139" s="48" t="s">
        <v>26</v>
      </c>
      <c r="D139" s="49" t="s">
        <v>85</v>
      </c>
      <c r="E139" s="49"/>
      <c r="F139" s="49" t="s">
        <v>335</v>
      </c>
      <c r="G139" s="49">
        <v>1</v>
      </c>
      <c r="H139" s="44">
        <v>1654648.814</v>
      </c>
      <c r="I139" s="40">
        <v>1621555.834</v>
      </c>
      <c r="J139" s="40">
        <v>860230.08</v>
      </c>
      <c r="K139" s="40">
        <v>597787.01</v>
      </c>
      <c r="L139" s="44">
        <v>163538.737446663</v>
      </c>
      <c r="M139" s="44">
        <v>33092.980000000003</v>
      </c>
      <c r="N139" s="44">
        <v>116596.5</v>
      </c>
      <c r="O139" s="40">
        <v>93277.2</v>
      </c>
      <c r="P139" s="40">
        <v>49483.250706240375</v>
      </c>
      <c r="Q139" s="40">
        <v>34386.665745014499</v>
      </c>
      <c r="R139" s="44">
        <v>9407.2835487451193</v>
      </c>
      <c r="S139" s="44">
        <v>23319.3</v>
      </c>
      <c r="T139" s="44">
        <v>1771245.314</v>
      </c>
      <c r="U139" s="44">
        <v>1714833.034</v>
      </c>
      <c r="V139" s="44">
        <v>909713.33070624038</v>
      </c>
      <c r="W139" s="44">
        <v>632173.67574501457</v>
      </c>
      <c r="X139" s="44">
        <v>172946.02099540812</v>
      </c>
      <c r="Y139" s="44">
        <v>56412.28</v>
      </c>
    </row>
    <row r="140" spans="1:25" hidden="1" x14ac:dyDescent="0.25">
      <c r="A140" s="42">
        <f t="shared" si="11"/>
        <v>117</v>
      </c>
      <c r="B140" s="47" t="s">
        <v>243</v>
      </c>
      <c r="C140" s="48" t="s">
        <v>26</v>
      </c>
      <c r="D140" s="49" t="s">
        <v>127</v>
      </c>
      <c r="E140" s="49"/>
      <c r="F140" s="49" t="s">
        <v>336</v>
      </c>
      <c r="G140" s="49">
        <v>1</v>
      </c>
      <c r="H140" s="44">
        <v>1234894.1100000001</v>
      </c>
      <c r="I140" s="40">
        <v>1210196.2300000002</v>
      </c>
      <c r="J140" s="40">
        <v>642005.15</v>
      </c>
      <c r="K140" s="40">
        <v>446139.18430381326</v>
      </c>
      <c r="L140" s="44">
        <v>122051.89569618694</v>
      </c>
      <c r="M140" s="44">
        <v>24697.88</v>
      </c>
      <c r="N140" s="44">
        <v>78620.31</v>
      </c>
      <c r="O140" s="40">
        <v>62896.25</v>
      </c>
      <c r="P140" s="40">
        <v>33366.255711281759</v>
      </c>
      <c r="Q140" s="40">
        <v>23186.720070551739</v>
      </c>
      <c r="R140" s="44">
        <v>6343.2742181664998</v>
      </c>
      <c r="S140" s="44">
        <v>15724.06</v>
      </c>
      <c r="T140" s="44">
        <v>1313514.4200000002</v>
      </c>
      <c r="U140" s="44">
        <v>1273092.4800000002</v>
      </c>
      <c r="V140" s="44">
        <v>675371.40571128181</v>
      </c>
      <c r="W140" s="44">
        <v>469325.904374365</v>
      </c>
      <c r="X140" s="44">
        <v>128395.16991435344</v>
      </c>
      <c r="Y140" s="44">
        <v>40421.94</v>
      </c>
    </row>
    <row r="141" spans="1:25" x14ac:dyDescent="0.25">
      <c r="A141" s="42">
        <f t="shared" si="11"/>
        <v>118</v>
      </c>
      <c r="B141" s="47" t="s">
        <v>244</v>
      </c>
      <c r="C141" s="48" t="s">
        <v>26</v>
      </c>
      <c r="D141" s="49" t="s">
        <v>127</v>
      </c>
      <c r="E141" s="49"/>
      <c r="F141" s="49" t="s">
        <v>336</v>
      </c>
      <c r="G141" s="49">
        <v>1</v>
      </c>
      <c r="H141" s="44">
        <v>996167.21</v>
      </c>
      <c r="I141" s="40">
        <v>976243.87</v>
      </c>
      <c r="J141" s="40">
        <v>517894.2</v>
      </c>
      <c r="K141" s="40">
        <v>359892.56689426495</v>
      </c>
      <c r="L141" s="44">
        <v>98457.103105735048</v>
      </c>
      <c r="M141" s="44">
        <v>19923.34</v>
      </c>
      <c r="N141" s="44">
        <v>0</v>
      </c>
      <c r="O141" s="40">
        <v>0</v>
      </c>
      <c r="P141" s="40">
        <v>0</v>
      </c>
      <c r="Q141" s="40">
        <v>0</v>
      </c>
      <c r="R141" s="44">
        <v>0</v>
      </c>
      <c r="S141" s="44">
        <v>0</v>
      </c>
      <c r="T141" s="44">
        <v>996167.21</v>
      </c>
      <c r="U141" s="44">
        <v>976243.87</v>
      </c>
      <c r="V141" s="44">
        <v>517894.2</v>
      </c>
      <c r="W141" s="44">
        <v>359892.56689426495</v>
      </c>
      <c r="X141" s="44">
        <v>98457.103105735048</v>
      </c>
      <c r="Y141" s="44">
        <v>19923.34</v>
      </c>
    </row>
    <row r="142" spans="1:25" s="78" customFormat="1" ht="24.75" hidden="1" customHeight="1" x14ac:dyDescent="0.2">
      <c r="A142" s="45"/>
      <c r="B142" s="116" t="s">
        <v>277</v>
      </c>
      <c r="C142" s="117"/>
      <c r="D142" s="118"/>
      <c r="E142" s="65"/>
      <c r="F142" s="65"/>
      <c r="G142" s="57">
        <f>SUM(G143:G168)</f>
        <v>26</v>
      </c>
      <c r="H142" s="46">
        <f>SUM(H143:H168)</f>
        <v>44648010.759999998</v>
      </c>
      <c r="I142" s="46">
        <f t="shared" ref="I142:Y142" si="12">SUM(I143:I168)</f>
        <v>43085328.469999999</v>
      </c>
      <c r="J142" s="46">
        <f t="shared" si="12"/>
        <v>23628891.329999998</v>
      </c>
      <c r="K142" s="46">
        <f t="shared" si="12"/>
        <v>16420072.560000004</v>
      </c>
      <c r="L142" s="46">
        <f t="shared" si="12"/>
        <v>3036364.58</v>
      </c>
      <c r="M142" s="46">
        <f t="shared" si="12"/>
        <v>1562682.2899999998</v>
      </c>
      <c r="N142" s="46">
        <f t="shared" si="12"/>
        <v>4407852.45</v>
      </c>
      <c r="O142" s="46">
        <f t="shared" si="12"/>
        <v>3504242.7</v>
      </c>
      <c r="P142" s="46">
        <f t="shared" si="12"/>
        <v>1921799.5000000002</v>
      </c>
      <c r="Q142" s="46">
        <f t="shared" si="12"/>
        <v>1335487.78</v>
      </c>
      <c r="R142" s="46">
        <f t="shared" si="12"/>
        <v>246955.41999999998</v>
      </c>
      <c r="S142" s="46">
        <f t="shared" si="12"/>
        <v>903609.75</v>
      </c>
      <c r="T142" s="46">
        <f t="shared" si="12"/>
        <v>49055863.210000001</v>
      </c>
      <c r="U142" s="46">
        <f t="shared" si="12"/>
        <v>46589571.169999987</v>
      </c>
      <c r="V142" s="46">
        <f t="shared" si="12"/>
        <v>25550690.829999994</v>
      </c>
      <c r="W142" s="46">
        <f t="shared" si="12"/>
        <v>17755560.34</v>
      </c>
      <c r="X142" s="46">
        <f t="shared" si="12"/>
        <v>3283319.9999999995</v>
      </c>
      <c r="Y142" s="46">
        <f t="shared" si="12"/>
        <v>2466292.04</v>
      </c>
    </row>
    <row r="143" spans="1:25" x14ac:dyDescent="0.25">
      <c r="A143" s="43">
        <v>119</v>
      </c>
      <c r="B143" s="54" t="s">
        <v>28</v>
      </c>
      <c r="C143" s="48" t="s">
        <v>29</v>
      </c>
      <c r="D143" s="49" t="s">
        <v>30</v>
      </c>
      <c r="E143" s="49"/>
      <c r="F143" s="49" t="s">
        <v>336</v>
      </c>
      <c r="G143" s="49">
        <v>1</v>
      </c>
      <c r="H143" s="44">
        <v>3089880.83</v>
      </c>
      <c r="I143" s="40">
        <v>2981734.99</v>
      </c>
      <c r="J143" s="40">
        <v>1635245.4</v>
      </c>
      <c r="K143" s="40">
        <v>1136357.0000000002</v>
      </c>
      <c r="L143" s="44">
        <v>210132.59</v>
      </c>
      <c r="M143" s="44">
        <v>108145.84</v>
      </c>
      <c r="N143" s="44">
        <v>0</v>
      </c>
      <c r="O143" s="40">
        <v>0</v>
      </c>
      <c r="P143" s="40">
        <v>0</v>
      </c>
      <c r="Q143" s="40">
        <v>0</v>
      </c>
      <c r="R143" s="44">
        <v>0</v>
      </c>
      <c r="S143" s="44">
        <v>0</v>
      </c>
      <c r="T143" s="44">
        <v>3089880.83</v>
      </c>
      <c r="U143" s="44">
        <v>2981734.99</v>
      </c>
      <c r="V143" s="44">
        <v>1635245.4</v>
      </c>
      <c r="W143" s="44">
        <v>1136357.0000000002</v>
      </c>
      <c r="X143" s="44">
        <v>210132.59</v>
      </c>
      <c r="Y143" s="44">
        <v>108145.84</v>
      </c>
    </row>
    <row r="144" spans="1:25" hidden="1" x14ac:dyDescent="0.25">
      <c r="A144" s="42">
        <f t="shared" ref="A144:A168" si="13">A143+1</f>
        <v>120</v>
      </c>
      <c r="B144" s="54" t="s">
        <v>31</v>
      </c>
      <c r="C144" s="48" t="s">
        <v>29</v>
      </c>
      <c r="D144" s="49" t="s">
        <v>30</v>
      </c>
      <c r="E144" s="49"/>
      <c r="F144" s="49" t="s">
        <v>336</v>
      </c>
      <c r="G144" s="49">
        <v>1</v>
      </c>
      <c r="H144" s="44">
        <v>1623633.2</v>
      </c>
      <c r="I144" s="40">
        <v>1566804.13</v>
      </c>
      <c r="J144" s="40">
        <v>859270.08</v>
      </c>
      <c r="K144" s="40">
        <v>597115.41999999993</v>
      </c>
      <c r="L144" s="44">
        <v>110418.63</v>
      </c>
      <c r="M144" s="44">
        <v>56829.070000000007</v>
      </c>
      <c r="N144" s="44">
        <v>1740017.36</v>
      </c>
      <c r="O144" s="40">
        <v>1383313.8</v>
      </c>
      <c r="P144" s="40">
        <v>758638.03</v>
      </c>
      <c r="Q144" s="40">
        <v>527189.13</v>
      </c>
      <c r="R144" s="44">
        <v>97486.64</v>
      </c>
      <c r="S144" s="44">
        <v>356703.56</v>
      </c>
      <c r="T144" s="44">
        <v>3363650.56</v>
      </c>
      <c r="U144" s="44">
        <v>2950117.9299999997</v>
      </c>
      <c r="V144" s="44">
        <v>1617908.1099999999</v>
      </c>
      <c r="W144" s="44">
        <v>1124304.5499999998</v>
      </c>
      <c r="X144" s="44">
        <v>207905.27000000002</v>
      </c>
      <c r="Y144" s="44">
        <v>413532.63</v>
      </c>
    </row>
    <row r="145" spans="1:25" x14ac:dyDescent="0.25">
      <c r="A145" s="42">
        <f t="shared" si="13"/>
        <v>121</v>
      </c>
      <c r="B145" s="54" t="s">
        <v>36</v>
      </c>
      <c r="C145" s="48" t="s">
        <v>29</v>
      </c>
      <c r="D145" s="49" t="s">
        <v>30</v>
      </c>
      <c r="E145" s="49"/>
      <c r="F145" s="49" t="s">
        <v>336</v>
      </c>
      <c r="G145" s="49">
        <v>1</v>
      </c>
      <c r="H145" s="44">
        <v>2133103.75</v>
      </c>
      <c r="I145" s="40">
        <v>2058445.12</v>
      </c>
      <c r="J145" s="40">
        <v>1128894.07</v>
      </c>
      <c r="K145" s="40">
        <v>784485.70000000007</v>
      </c>
      <c r="L145" s="44">
        <v>145065.35</v>
      </c>
      <c r="M145" s="44">
        <v>74658.63</v>
      </c>
      <c r="N145" s="44">
        <v>0</v>
      </c>
      <c r="O145" s="40">
        <v>0</v>
      </c>
      <c r="P145" s="40">
        <v>0</v>
      </c>
      <c r="Q145" s="40">
        <v>0</v>
      </c>
      <c r="R145" s="44">
        <v>0</v>
      </c>
      <c r="S145" s="44">
        <v>0</v>
      </c>
      <c r="T145" s="44">
        <v>2133103.75</v>
      </c>
      <c r="U145" s="44">
        <v>2058445.12</v>
      </c>
      <c r="V145" s="44">
        <v>1128894.07</v>
      </c>
      <c r="W145" s="44">
        <v>784485.70000000007</v>
      </c>
      <c r="X145" s="44">
        <v>145065.35</v>
      </c>
      <c r="Y145" s="44">
        <v>74658.63</v>
      </c>
    </row>
    <row r="146" spans="1:25" hidden="1" x14ac:dyDescent="0.25">
      <c r="A146" s="42">
        <f t="shared" si="13"/>
        <v>122</v>
      </c>
      <c r="B146" s="54" t="s">
        <v>37</v>
      </c>
      <c r="C146" s="48" t="s">
        <v>29</v>
      </c>
      <c r="D146" s="49" t="s">
        <v>30</v>
      </c>
      <c r="E146" s="49"/>
      <c r="F146" s="49" t="s">
        <v>336</v>
      </c>
      <c r="G146" s="49">
        <v>1</v>
      </c>
      <c r="H146" s="44">
        <v>2401475.7599999998</v>
      </c>
      <c r="I146" s="40">
        <v>2317424.11</v>
      </c>
      <c r="J146" s="40">
        <v>1270923.52</v>
      </c>
      <c r="K146" s="40">
        <v>883184.14999999991</v>
      </c>
      <c r="L146" s="44">
        <v>163316.44</v>
      </c>
      <c r="M146" s="44">
        <v>84051.65</v>
      </c>
      <c r="N146" s="44">
        <v>286796.5</v>
      </c>
      <c r="O146" s="40">
        <v>228003.22</v>
      </c>
      <c r="P146" s="40">
        <v>125041.7</v>
      </c>
      <c r="Q146" s="40">
        <v>86893.39</v>
      </c>
      <c r="R146" s="44">
        <v>16068.13</v>
      </c>
      <c r="S146" s="44">
        <v>58793.279999999999</v>
      </c>
      <c r="T146" s="44">
        <v>2688272.26</v>
      </c>
      <c r="U146" s="44">
        <v>2545427.33</v>
      </c>
      <c r="V146" s="44">
        <v>1395965.22</v>
      </c>
      <c r="W146" s="44">
        <v>970077.53999999992</v>
      </c>
      <c r="X146" s="44">
        <v>179384.57</v>
      </c>
      <c r="Y146" s="44">
        <v>142844.93</v>
      </c>
    </row>
    <row r="147" spans="1:25" x14ac:dyDescent="0.25">
      <c r="A147" s="42">
        <f t="shared" si="13"/>
        <v>123</v>
      </c>
      <c r="B147" s="54" t="s">
        <v>38</v>
      </c>
      <c r="C147" s="48" t="s">
        <v>29</v>
      </c>
      <c r="D147" s="49" t="s">
        <v>30</v>
      </c>
      <c r="E147" s="49"/>
      <c r="F147" s="49" t="s">
        <v>336</v>
      </c>
      <c r="G147" s="49">
        <v>1</v>
      </c>
      <c r="H147" s="44">
        <v>1519539.88</v>
      </c>
      <c r="I147" s="40">
        <v>1466355.98</v>
      </c>
      <c r="J147" s="40">
        <v>804180.08</v>
      </c>
      <c r="K147" s="40">
        <v>558837.01</v>
      </c>
      <c r="L147" s="44">
        <v>103338.89</v>
      </c>
      <c r="M147" s="44">
        <v>53183.9</v>
      </c>
      <c r="N147" s="44">
        <v>0</v>
      </c>
      <c r="O147" s="40">
        <v>0</v>
      </c>
      <c r="P147" s="40">
        <v>0</v>
      </c>
      <c r="Q147" s="40">
        <v>0</v>
      </c>
      <c r="R147" s="44">
        <v>0</v>
      </c>
      <c r="S147" s="44">
        <v>0</v>
      </c>
      <c r="T147" s="44">
        <v>1519539.88</v>
      </c>
      <c r="U147" s="44">
        <v>1466355.98</v>
      </c>
      <c r="V147" s="44">
        <v>804180.08</v>
      </c>
      <c r="W147" s="44">
        <v>558837.01</v>
      </c>
      <c r="X147" s="44">
        <v>103338.89</v>
      </c>
      <c r="Y147" s="44">
        <v>53183.9</v>
      </c>
    </row>
    <row r="148" spans="1:25" hidden="1" x14ac:dyDescent="0.25">
      <c r="A148" s="42">
        <f t="shared" si="13"/>
        <v>124</v>
      </c>
      <c r="B148" s="54" t="s">
        <v>39</v>
      </c>
      <c r="C148" s="48" t="s">
        <v>29</v>
      </c>
      <c r="D148" s="49" t="s">
        <v>30</v>
      </c>
      <c r="E148" s="49"/>
      <c r="F148" s="49" t="s">
        <v>336</v>
      </c>
      <c r="G148" s="49">
        <v>1</v>
      </c>
      <c r="H148" s="44">
        <v>1091548.05</v>
      </c>
      <c r="I148" s="40">
        <v>1053343.8700000001</v>
      </c>
      <c r="J148" s="40">
        <v>577675.66</v>
      </c>
      <c r="K148" s="40">
        <v>401435.63000000006</v>
      </c>
      <c r="L148" s="44">
        <v>74232.58</v>
      </c>
      <c r="M148" s="44">
        <v>38204.18</v>
      </c>
      <c r="N148" s="44">
        <v>432197.87</v>
      </c>
      <c r="O148" s="40">
        <v>343597.31</v>
      </c>
      <c r="P148" s="40">
        <v>188435.9</v>
      </c>
      <c r="Q148" s="40">
        <v>130946.99</v>
      </c>
      <c r="R148" s="44">
        <v>24214.42</v>
      </c>
      <c r="S148" s="44">
        <v>88600.56</v>
      </c>
      <c r="T148" s="44">
        <v>1523745.92</v>
      </c>
      <c r="U148" s="44">
        <v>1396941.1800000002</v>
      </c>
      <c r="V148" s="44">
        <v>766111.56</v>
      </c>
      <c r="W148" s="44">
        <v>532382.62000000011</v>
      </c>
      <c r="X148" s="44">
        <v>98447</v>
      </c>
      <c r="Y148" s="44">
        <v>126804.73999999999</v>
      </c>
    </row>
    <row r="149" spans="1:25" x14ac:dyDescent="0.25">
      <c r="A149" s="42">
        <f t="shared" si="13"/>
        <v>125</v>
      </c>
      <c r="B149" s="54" t="s">
        <v>40</v>
      </c>
      <c r="C149" s="48" t="s">
        <v>29</v>
      </c>
      <c r="D149" s="49" t="s">
        <v>30</v>
      </c>
      <c r="E149" s="49"/>
      <c r="F149" s="49" t="s">
        <v>336</v>
      </c>
      <c r="G149" s="49">
        <v>1</v>
      </c>
      <c r="H149" s="44">
        <v>565147.16</v>
      </c>
      <c r="I149" s="40">
        <v>545367.01</v>
      </c>
      <c r="J149" s="40">
        <v>299090.59999999998</v>
      </c>
      <c r="K149" s="40">
        <v>207842.62000000002</v>
      </c>
      <c r="L149" s="44">
        <v>38433.79</v>
      </c>
      <c r="M149" s="44">
        <v>19780.150000000001</v>
      </c>
      <c r="N149" s="44">
        <v>0</v>
      </c>
      <c r="O149" s="40">
        <v>0</v>
      </c>
      <c r="P149" s="40">
        <v>0</v>
      </c>
      <c r="Q149" s="40">
        <v>0</v>
      </c>
      <c r="R149" s="44">
        <v>0</v>
      </c>
      <c r="S149" s="44">
        <v>0</v>
      </c>
      <c r="T149" s="44">
        <v>565147.16</v>
      </c>
      <c r="U149" s="44">
        <v>545367.01</v>
      </c>
      <c r="V149" s="44">
        <v>299090.59999999998</v>
      </c>
      <c r="W149" s="44">
        <v>207842.62000000002</v>
      </c>
      <c r="X149" s="44">
        <v>38433.79</v>
      </c>
      <c r="Y149" s="44">
        <v>19780.150000000001</v>
      </c>
    </row>
    <row r="150" spans="1:25" x14ac:dyDescent="0.25">
      <c r="A150" s="42">
        <f t="shared" si="13"/>
        <v>126</v>
      </c>
      <c r="B150" s="54" t="s">
        <v>41</v>
      </c>
      <c r="C150" s="48" t="s">
        <v>29</v>
      </c>
      <c r="D150" s="49" t="s">
        <v>30</v>
      </c>
      <c r="E150" s="49"/>
      <c r="F150" s="49" t="s">
        <v>336</v>
      </c>
      <c r="G150" s="49">
        <v>1</v>
      </c>
      <c r="H150" s="44">
        <v>786376.45</v>
      </c>
      <c r="I150" s="40">
        <v>758853.2699999999</v>
      </c>
      <c r="J150" s="40">
        <v>416170.9</v>
      </c>
      <c r="K150" s="40">
        <v>289203.49999999988</v>
      </c>
      <c r="L150" s="44">
        <v>53478.87</v>
      </c>
      <c r="M150" s="44">
        <v>27523.18</v>
      </c>
      <c r="N150" s="44">
        <v>0</v>
      </c>
      <c r="O150" s="40">
        <v>0</v>
      </c>
      <c r="P150" s="40">
        <v>0</v>
      </c>
      <c r="Q150" s="40">
        <v>0</v>
      </c>
      <c r="R150" s="44">
        <v>0</v>
      </c>
      <c r="S150" s="44">
        <v>0</v>
      </c>
      <c r="T150" s="44">
        <v>786376.45</v>
      </c>
      <c r="U150" s="44">
        <v>758853.2699999999</v>
      </c>
      <c r="V150" s="44">
        <v>416170.9</v>
      </c>
      <c r="W150" s="44">
        <v>289203.49999999988</v>
      </c>
      <c r="X150" s="44">
        <v>53478.87</v>
      </c>
      <c r="Y150" s="44">
        <v>27523.18</v>
      </c>
    </row>
    <row r="151" spans="1:25" hidden="1" x14ac:dyDescent="0.25">
      <c r="A151" s="42">
        <f t="shared" si="13"/>
        <v>127</v>
      </c>
      <c r="B151" s="54" t="s">
        <v>42</v>
      </c>
      <c r="C151" s="48" t="s">
        <v>29</v>
      </c>
      <c r="D151" s="49" t="s">
        <v>30</v>
      </c>
      <c r="E151" s="49"/>
      <c r="F151" s="49" t="s">
        <v>336</v>
      </c>
      <c r="G151" s="49">
        <v>1</v>
      </c>
      <c r="H151" s="44">
        <v>1764431.08</v>
      </c>
      <c r="I151" s="40">
        <v>1702675.99</v>
      </c>
      <c r="J151" s="40">
        <v>933782.89</v>
      </c>
      <c r="K151" s="40">
        <v>648899.96</v>
      </c>
      <c r="L151" s="44">
        <v>119993.14</v>
      </c>
      <c r="M151" s="44">
        <v>61755.09</v>
      </c>
      <c r="N151" s="44">
        <v>281781.26</v>
      </c>
      <c r="O151" s="40">
        <v>224016.1</v>
      </c>
      <c r="P151" s="40">
        <v>122855.08</v>
      </c>
      <c r="Q151" s="40">
        <v>85373.87000000001</v>
      </c>
      <c r="R151" s="44">
        <v>15787.15</v>
      </c>
      <c r="S151" s="44">
        <v>57765.16</v>
      </c>
      <c r="T151" s="44">
        <v>2046212.34</v>
      </c>
      <c r="U151" s="44">
        <v>1926692.09</v>
      </c>
      <c r="V151" s="44">
        <v>1056637.97</v>
      </c>
      <c r="W151" s="44">
        <v>734273.83</v>
      </c>
      <c r="X151" s="44">
        <v>135780.29</v>
      </c>
      <c r="Y151" s="44">
        <v>119520.25</v>
      </c>
    </row>
    <row r="152" spans="1:25" x14ac:dyDescent="0.25">
      <c r="A152" s="42">
        <f t="shared" si="13"/>
        <v>128</v>
      </c>
      <c r="B152" s="54" t="s">
        <v>43</v>
      </c>
      <c r="C152" s="48" t="s">
        <v>29</v>
      </c>
      <c r="D152" s="49" t="s">
        <v>30</v>
      </c>
      <c r="E152" s="49"/>
      <c r="F152" s="49" t="s">
        <v>336</v>
      </c>
      <c r="G152" s="49">
        <v>1</v>
      </c>
      <c r="H152" s="44">
        <v>1910654.02</v>
      </c>
      <c r="I152" s="40">
        <v>1843781.1300000001</v>
      </c>
      <c r="J152" s="40">
        <v>1011167.87</v>
      </c>
      <c r="K152" s="40">
        <v>702675.9800000001</v>
      </c>
      <c r="L152" s="44">
        <v>129937.28</v>
      </c>
      <c r="M152" s="44">
        <v>66872.89</v>
      </c>
      <c r="N152" s="44">
        <v>0</v>
      </c>
      <c r="O152" s="40">
        <v>0</v>
      </c>
      <c r="P152" s="40">
        <v>0</v>
      </c>
      <c r="Q152" s="40">
        <v>0</v>
      </c>
      <c r="R152" s="44">
        <v>0</v>
      </c>
      <c r="S152" s="44">
        <v>0</v>
      </c>
      <c r="T152" s="44">
        <v>1910654.02</v>
      </c>
      <c r="U152" s="44">
        <v>1843781.1300000001</v>
      </c>
      <c r="V152" s="44">
        <v>1011167.87</v>
      </c>
      <c r="W152" s="44">
        <v>702675.9800000001</v>
      </c>
      <c r="X152" s="44">
        <v>129937.28</v>
      </c>
      <c r="Y152" s="44">
        <v>66872.89</v>
      </c>
    </row>
    <row r="153" spans="1:25" hidden="1" x14ac:dyDescent="0.25">
      <c r="A153" s="42">
        <f t="shared" si="13"/>
        <v>129</v>
      </c>
      <c r="B153" s="54" t="s">
        <v>44</v>
      </c>
      <c r="C153" s="48" t="s">
        <v>29</v>
      </c>
      <c r="D153" s="49" t="s">
        <v>30</v>
      </c>
      <c r="E153" s="49"/>
      <c r="F153" s="49" t="s">
        <v>336</v>
      </c>
      <c r="G153" s="49">
        <v>1</v>
      </c>
      <c r="H153" s="44">
        <v>1887183.02</v>
      </c>
      <c r="I153" s="40">
        <v>1821131.61</v>
      </c>
      <c r="J153" s="40">
        <v>998746.41</v>
      </c>
      <c r="K153" s="40">
        <v>694044.1100000001</v>
      </c>
      <c r="L153" s="44">
        <v>128341.09</v>
      </c>
      <c r="M153" s="44">
        <v>66051.41</v>
      </c>
      <c r="N153" s="44">
        <v>72029.84</v>
      </c>
      <c r="O153" s="40">
        <v>57263.719999999994</v>
      </c>
      <c r="P153" s="40">
        <v>31404.62</v>
      </c>
      <c r="Q153" s="40">
        <v>21823.539999999994</v>
      </c>
      <c r="R153" s="44">
        <v>4035.56</v>
      </c>
      <c r="S153" s="44">
        <v>14766.12</v>
      </c>
      <c r="T153" s="44">
        <v>1959212.86</v>
      </c>
      <c r="U153" s="44">
        <v>1878395.33</v>
      </c>
      <c r="V153" s="44">
        <v>1030151.03</v>
      </c>
      <c r="W153" s="44">
        <v>715867.65000000014</v>
      </c>
      <c r="X153" s="44">
        <v>132376.65</v>
      </c>
      <c r="Y153" s="44">
        <v>80817.53</v>
      </c>
    </row>
    <row r="154" spans="1:25" x14ac:dyDescent="0.25">
      <c r="A154" s="42">
        <f t="shared" si="13"/>
        <v>130</v>
      </c>
      <c r="B154" s="54" t="s">
        <v>45</v>
      </c>
      <c r="C154" s="48" t="s">
        <v>29</v>
      </c>
      <c r="D154" s="49" t="s">
        <v>30</v>
      </c>
      <c r="E154" s="49"/>
      <c r="F154" s="49" t="s">
        <v>336</v>
      </c>
      <c r="G154" s="49">
        <v>1</v>
      </c>
      <c r="H154" s="44">
        <v>789534.28</v>
      </c>
      <c r="I154" s="40">
        <v>761900.58000000007</v>
      </c>
      <c r="J154" s="40">
        <v>417842.11</v>
      </c>
      <c r="K154" s="40">
        <v>290364.85000000009</v>
      </c>
      <c r="L154" s="44">
        <v>53693.62</v>
      </c>
      <c r="M154" s="44">
        <v>27633.7</v>
      </c>
      <c r="N154" s="44">
        <v>0</v>
      </c>
      <c r="O154" s="40">
        <v>0</v>
      </c>
      <c r="P154" s="40">
        <v>0</v>
      </c>
      <c r="Q154" s="40">
        <v>0</v>
      </c>
      <c r="R154" s="44">
        <v>0</v>
      </c>
      <c r="S154" s="44">
        <v>0</v>
      </c>
      <c r="T154" s="44">
        <v>789534.28</v>
      </c>
      <c r="U154" s="44">
        <v>761900.58000000007</v>
      </c>
      <c r="V154" s="44">
        <v>417842.11</v>
      </c>
      <c r="W154" s="44">
        <v>290364.85000000009</v>
      </c>
      <c r="X154" s="44">
        <v>53693.62</v>
      </c>
      <c r="Y154" s="44">
        <v>27633.7</v>
      </c>
    </row>
    <row r="155" spans="1:25" x14ac:dyDescent="0.25">
      <c r="A155" s="42">
        <f t="shared" si="13"/>
        <v>131</v>
      </c>
      <c r="B155" s="54" t="s">
        <v>46</v>
      </c>
      <c r="C155" s="48" t="s">
        <v>29</v>
      </c>
      <c r="D155" s="49" t="s">
        <v>30</v>
      </c>
      <c r="E155" s="49"/>
      <c r="F155" s="49" t="s">
        <v>336</v>
      </c>
      <c r="G155" s="49">
        <v>1</v>
      </c>
      <c r="H155" s="44">
        <v>510070.6</v>
      </c>
      <c r="I155" s="40">
        <v>492218.13</v>
      </c>
      <c r="J155" s="40">
        <v>269942.65000000002</v>
      </c>
      <c r="K155" s="40">
        <v>187587.25999999998</v>
      </c>
      <c r="L155" s="44">
        <v>34688.22</v>
      </c>
      <c r="M155" s="44">
        <v>17852.47</v>
      </c>
      <c r="N155" s="44">
        <v>0</v>
      </c>
      <c r="O155" s="40">
        <v>0</v>
      </c>
      <c r="P155" s="40">
        <v>0</v>
      </c>
      <c r="Q155" s="40">
        <v>0</v>
      </c>
      <c r="R155" s="44">
        <v>0</v>
      </c>
      <c r="S155" s="44">
        <v>0</v>
      </c>
      <c r="T155" s="44">
        <v>510070.6</v>
      </c>
      <c r="U155" s="44">
        <v>492218.13</v>
      </c>
      <c r="V155" s="44">
        <v>269942.65000000002</v>
      </c>
      <c r="W155" s="44">
        <v>187587.25999999998</v>
      </c>
      <c r="X155" s="44">
        <v>34688.22</v>
      </c>
      <c r="Y155" s="44">
        <v>17852.47</v>
      </c>
    </row>
    <row r="156" spans="1:25" x14ac:dyDescent="0.25">
      <c r="A156" s="42">
        <f t="shared" si="13"/>
        <v>132</v>
      </c>
      <c r="B156" s="54" t="s">
        <v>47</v>
      </c>
      <c r="C156" s="48" t="s">
        <v>29</v>
      </c>
      <c r="D156" s="49" t="s">
        <v>30</v>
      </c>
      <c r="E156" s="49"/>
      <c r="F156" s="49" t="s">
        <v>336</v>
      </c>
      <c r="G156" s="49">
        <v>1</v>
      </c>
      <c r="H156" s="44">
        <v>1272310.18</v>
      </c>
      <c r="I156" s="40">
        <v>1227779.3199999998</v>
      </c>
      <c r="J156" s="40">
        <v>673339.69</v>
      </c>
      <c r="K156" s="40">
        <v>467914.00999999989</v>
      </c>
      <c r="L156" s="44">
        <v>86525.62</v>
      </c>
      <c r="M156" s="44">
        <v>44530.86</v>
      </c>
      <c r="N156" s="44">
        <v>0</v>
      </c>
      <c r="O156" s="40">
        <v>0</v>
      </c>
      <c r="P156" s="40">
        <v>0</v>
      </c>
      <c r="Q156" s="40">
        <v>0</v>
      </c>
      <c r="R156" s="44">
        <v>0</v>
      </c>
      <c r="S156" s="44">
        <v>0</v>
      </c>
      <c r="T156" s="44">
        <v>1272310.18</v>
      </c>
      <c r="U156" s="44">
        <v>1227779.3199999998</v>
      </c>
      <c r="V156" s="44">
        <v>673339.69</v>
      </c>
      <c r="W156" s="44">
        <v>467914.00999999989</v>
      </c>
      <c r="X156" s="44">
        <v>86525.62</v>
      </c>
      <c r="Y156" s="44">
        <v>44530.86</v>
      </c>
    </row>
    <row r="157" spans="1:25" ht="30" x14ac:dyDescent="0.25">
      <c r="A157" s="42">
        <f t="shared" si="13"/>
        <v>133</v>
      </c>
      <c r="B157" s="54" t="s">
        <v>64</v>
      </c>
      <c r="C157" s="48" t="s">
        <v>29</v>
      </c>
      <c r="D157" s="49" t="s">
        <v>65</v>
      </c>
      <c r="E157" s="49" t="s">
        <v>319</v>
      </c>
      <c r="F157" s="49" t="s">
        <v>336</v>
      </c>
      <c r="G157" s="49">
        <v>1</v>
      </c>
      <c r="H157" s="44">
        <v>1005694.9</v>
      </c>
      <c r="I157" s="40">
        <v>970495.58000000007</v>
      </c>
      <c r="J157" s="40">
        <v>532239.93999999994</v>
      </c>
      <c r="K157" s="40">
        <v>369861.65000000014</v>
      </c>
      <c r="L157" s="44">
        <v>68393.990000000005</v>
      </c>
      <c r="M157" s="44">
        <v>35199.32</v>
      </c>
      <c r="N157" s="44">
        <v>0</v>
      </c>
      <c r="O157" s="40">
        <v>0</v>
      </c>
      <c r="P157" s="40">
        <v>0</v>
      </c>
      <c r="Q157" s="40">
        <v>0</v>
      </c>
      <c r="R157" s="44">
        <v>0</v>
      </c>
      <c r="S157" s="44">
        <v>0</v>
      </c>
      <c r="T157" s="44">
        <v>1005694.9</v>
      </c>
      <c r="U157" s="44">
        <v>970495.58000000007</v>
      </c>
      <c r="V157" s="44">
        <v>532239.93999999994</v>
      </c>
      <c r="W157" s="44">
        <v>369861.65000000014</v>
      </c>
      <c r="X157" s="44">
        <v>68393.990000000005</v>
      </c>
      <c r="Y157" s="44">
        <v>35199.32</v>
      </c>
    </row>
    <row r="158" spans="1:25" x14ac:dyDescent="0.25">
      <c r="A158" s="42">
        <f t="shared" si="13"/>
        <v>134</v>
      </c>
      <c r="B158" s="54" t="s">
        <v>66</v>
      </c>
      <c r="C158" s="48" t="s">
        <v>29</v>
      </c>
      <c r="D158" s="49" t="s">
        <v>65</v>
      </c>
      <c r="E158" s="49"/>
      <c r="F158" s="49" t="s">
        <v>336</v>
      </c>
      <c r="G158" s="49">
        <v>1</v>
      </c>
      <c r="H158" s="44">
        <v>1755278.99</v>
      </c>
      <c r="I158" s="40">
        <v>1693844.23</v>
      </c>
      <c r="J158" s="40">
        <v>928939.36</v>
      </c>
      <c r="K158" s="40">
        <v>645534.14</v>
      </c>
      <c r="L158" s="44">
        <v>119370.73</v>
      </c>
      <c r="M158" s="44">
        <v>61434.76</v>
      </c>
      <c r="N158" s="44">
        <v>0</v>
      </c>
      <c r="O158" s="40">
        <v>0</v>
      </c>
      <c r="P158" s="40">
        <v>0</v>
      </c>
      <c r="Q158" s="40">
        <v>0</v>
      </c>
      <c r="R158" s="44">
        <v>0</v>
      </c>
      <c r="S158" s="44">
        <v>0</v>
      </c>
      <c r="T158" s="44">
        <v>1755278.99</v>
      </c>
      <c r="U158" s="44">
        <v>1693844.23</v>
      </c>
      <c r="V158" s="44">
        <v>928939.36</v>
      </c>
      <c r="W158" s="44">
        <v>645534.14</v>
      </c>
      <c r="X158" s="44">
        <v>119370.73</v>
      </c>
      <c r="Y158" s="44">
        <v>61434.76</v>
      </c>
    </row>
    <row r="159" spans="1:25" hidden="1" x14ac:dyDescent="0.25">
      <c r="A159" s="42">
        <f t="shared" si="13"/>
        <v>135</v>
      </c>
      <c r="B159" s="54" t="s">
        <v>95</v>
      </c>
      <c r="C159" s="48" t="s">
        <v>29</v>
      </c>
      <c r="D159" s="49" t="s">
        <v>77</v>
      </c>
      <c r="E159" s="49"/>
      <c r="F159" s="49" t="s">
        <v>336</v>
      </c>
      <c r="G159" s="49">
        <v>1</v>
      </c>
      <c r="H159" s="44">
        <v>60541.21</v>
      </c>
      <c r="I159" s="40">
        <v>58422.27</v>
      </c>
      <c r="J159" s="40">
        <v>32039.99</v>
      </c>
      <c r="K159" s="40">
        <v>22265.069999999996</v>
      </c>
      <c r="L159" s="44">
        <v>4117.21</v>
      </c>
      <c r="M159" s="44">
        <v>2118.94</v>
      </c>
      <c r="N159" s="44">
        <v>381376.44</v>
      </c>
      <c r="O159" s="40">
        <v>303194.27</v>
      </c>
      <c r="P159" s="40">
        <v>166278.04</v>
      </c>
      <c r="Q159" s="40">
        <v>115549.14000000001</v>
      </c>
      <c r="R159" s="44">
        <v>21367.09</v>
      </c>
      <c r="S159" s="44">
        <v>78182.17</v>
      </c>
      <c r="T159" s="44">
        <v>441917.65</v>
      </c>
      <c r="U159" s="44">
        <v>361616.54000000004</v>
      </c>
      <c r="V159" s="44">
        <v>198318.03</v>
      </c>
      <c r="W159" s="44">
        <v>137814.21000000002</v>
      </c>
      <c r="X159" s="44">
        <v>25484.3</v>
      </c>
      <c r="Y159" s="44">
        <v>80301.11</v>
      </c>
    </row>
    <row r="160" spans="1:25" hidden="1" x14ac:dyDescent="0.25">
      <c r="A160" s="42">
        <f t="shared" si="13"/>
        <v>136</v>
      </c>
      <c r="B160" s="54" t="s">
        <v>96</v>
      </c>
      <c r="C160" s="48" t="s">
        <v>29</v>
      </c>
      <c r="D160" s="49" t="s">
        <v>30</v>
      </c>
      <c r="E160" s="49"/>
      <c r="F160" s="49" t="s">
        <v>336</v>
      </c>
      <c r="G160" s="49">
        <v>1</v>
      </c>
      <c r="H160" s="44">
        <v>2944878.56</v>
      </c>
      <c r="I160" s="40">
        <v>2841807.81</v>
      </c>
      <c r="J160" s="40">
        <v>1558506.44</v>
      </c>
      <c r="K160" s="40">
        <v>1083029.9000000001</v>
      </c>
      <c r="L160" s="44">
        <v>200271.47</v>
      </c>
      <c r="M160" s="44">
        <v>103070.75</v>
      </c>
      <c r="N160" s="44">
        <v>705110.3</v>
      </c>
      <c r="O160" s="40">
        <v>560562.69000000006</v>
      </c>
      <c r="P160" s="40">
        <v>307424.21999999997</v>
      </c>
      <c r="Q160" s="40">
        <v>213633.7900000001</v>
      </c>
      <c r="R160" s="44">
        <v>39504.68</v>
      </c>
      <c r="S160" s="44">
        <v>144547.60999999999</v>
      </c>
      <c r="T160" s="44">
        <v>3649988.8600000003</v>
      </c>
      <c r="U160" s="44">
        <v>3402370.5</v>
      </c>
      <c r="V160" s="44">
        <v>1865930.66</v>
      </c>
      <c r="W160" s="44">
        <v>1296663.6900000002</v>
      </c>
      <c r="X160" s="44">
        <v>239776.15</v>
      </c>
      <c r="Y160" s="44">
        <v>247618.36</v>
      </c>
    </row>
    <row r="161" spans="1:30" hidden="1" x14ac:dyDescent="0.25">
      <c r="A161" s="42">
        <f t="shared" si="13"/>
        <v>137</v>
      </c>
      <c r="B161" s="54" t="s">
        <v>97</v>
      </c>
      <c r="C161" s="48" t="s">
        <v>29</v>
      </c>
      <c r="D161" s="49" t="s">
        <v>30</v>
      </c>
      <c r="E161" s="49"/>
      <c r="F161" s="49" t="s">
        <v>336</v>
      </c>
      <c r="G161" s="49">
        <v>1</v>
      </c>
      <c r="H161" s="44">
        <v>2962081.5</v>
      </c>
      <c r="I161" s="40">
        <v>2858408.65</v>
      </c>
      <c r="J161" s="40">
        <v>1567610.68</v>
      </c>
      <c r="K161" s="40">
        <v>1089356.58</v>
      </c>
      <c r="L161" s="44">
        <v>201441.39</v>
      </c>
      <c r="M161" s="44">
        <v>103672.85</v>
      </c>
      <c r="N161" s="44">
        <v>200974.01</v>
      </c>
      <c r="O161" s="40">
        <v>159774.34000000003</v>
      </c>
      <c r="P161" s="40">
        <v>87623.57</v>
      </c>
      <c r="Q161" s="40">
        <v>60890.950000000019</v>
      </c>
      <c r="R161" s="44">
        <v>11259.82</v>
      </c>
      <c r="S161" s="44">
        <v>41199.67</v>
      </c>
      <c r="T161" s="44">
        <v>3163055.51</v>
      </c>
      <c r="U161" s="44">
        <v>3018182.9899999998</v>
      </c>
      <c r="V161" s="44">
        <v>1655234.25</v>
      </c>
      <c r="W161" s="44">
        <v>1150247.53</v>
      </c>
      <c r="X161" s="44">
        <v>212701.21000000002</v>
      </c>
      <c r="Y161" s="44">
        <v>144872.52000000002</v>
      </c>
    </row>
    <row r="162" spans="1:30" x14ac:dyDescent="0.25">
      <c r="A162" s="42">
        <f t="shared" si="13"/>
        <v>138</v>
      </c>
      <c r="B162" s="54" t="s">
        <v>128</v>
      </c>
      <c r="C162" s="48" t="s">
        <v>29</v>
      </c>
      <c r="D162" s="49" t="s">
        <v>30</v>
      </c>
      <c r="E162" s="49"/>
      <c r="F162" s="49" t="s">
        <v>336</v>
      </c>
      <c r="G162" s="49">
        <v>1</v>
      </c>
      <c r="H162" s="44">
        <v>2219722.2999999998</v>
      </c>
      <c r="I162" s="40">
        <v>2142032.02</v>
      </c>
      <c r="J162" s="40">
        <v>1174734.8600000001</v>
      </c>
      <c r="K162" s="40">
        <v>816341.16999999993</v>
      </c>
      <c r="L162" s="44">
        <v>150955.99</v>
      </c>
      <c r="M162" s="44">
        <v>77690.28</v>
      </c>
      <c r="N162" s="44">
        <v>0</v>
      </c>
      <c r="O162" s="40">
        <v>0</v>
      </c>
      <c r="P162" s="40">
        <v>0</v>
      </c>
      <c r="Q162" s="40">
        <v>0</v>
      </c>
      <c r="R162" s="44">
        <v>0</v>
      </c>
      <c r="S162" s="44">
        <v>0</v>
      </c>
      <c r="T162" s="44">
        <v>2219722.2999999998</v>
      </c>
      <c r="U162" s="44">
        <v>2142032.02</v>
      </c>
      <c r="V162" s="44">
        <v>1174734.8600000001</v>
      </c>
      <c r="W162" s="44">
        <v>816341.16999999993</v>
      </c>
      <c r="X162" s="44">
        <v>150955.99</v>
      </c>
      <c r="Y162" s="44">
        <v>77690.28</v>
      </c>
    </row>
    <row r="163" spans="1:30" x14ac:dyDescent="0.25">
      <c r="A163" s="42">
        <f t="shared" si="13"/>
        <v>139</v>
      </c>
      <c r="B163" s="54" t="s">
        <v>129</v>
      </c>
      <c r="C163" s="48" t="s">
        <v>29</v>
      </c>
      <c r="D163" s="49" t="s">
        <v>30</v>
      </c>
      <c r="E163" s="49"/>
      <c r="F163" s="49" t="s">
        <v>336</v>
      </c>
      <c r="G163" s="49">
        <v>1</v>
      </c>
      <c r="H163" s="44">
        <v>1810761.52</v>
      </c>
      <c r="I163" s="40">
        <v>1747384.87</v>
      </c>
      <c r="J163" s="40">
        <v>958302.16</v>
      </c>
      <c r="K163" s="40">
        <v>665938.79</v>
      </c>
      <c r="L163" s="44">
        <v>123143.92</v>
      </c>
      <c r="M163" s="44">
        <v>63376.65</v>
      </c>
      <c r="N163" s="44">
        <v>0</v>
      </c>
      <c r="O163" s="40">
        <v>0</v>
      </c>
      <c r="P163" s="40">
        <v>0</v>
      </c>
      <c r="Q163" s="40">
        <v>0</v>
      </c>
      <c r="R163" s="44">
        <v>0</v>
      </c>
      <c r="S163" s="44">
        <v>0</v>
      </c>
      <c r="T163" s="44">
        <v>1810761.52</v>
      </c>
      <c r="U163" s="44">
        <v>1747384.87</v>
      </c>
      <c r="V163" s="44">
        <v>958302.16</v>
      </c>
      <c r="W163" s="44">
        <v>665938.79</v>
      </c>
      <c r="X163" s="44">
        <v>123143.92</v>
      </c>
      <c r="Y163" s="44">
        <v>63376.65</v>
      </c>
    </row>
    <row r="164" spans="1:30" x14ac:dyDescent="0.25">
      <c r="A164" s="42">
        <f t="shared" si="13"/>
        <v>140</v>
      </c>
      <c r="B164" s="54" t="s">
        <v>130</v>
      </c>
      <c r="C164" s="48" t="s">
        <v>29</v>
      </c>
      <c r="D164" s="49" t="s">
        <v>30</v>
      </c>
      <c r="E164" s="49"/>
      <c r="F164" s="49" t="s">
        <v>336</v>
      </c>
      <c r="G164" s="49">
        <v>1</v>
      </c>
      <c r="H164" s="44">
        <v>403961.55</v>
      </c>
      <c r="I164" s="40">
        <v>389822.89999999997</v>
      </c>
      <c r="J164" s="40">
        <v>213786.97</v>
      </c>
      <c r="K164" s="40">
        <v>148563.83999999997</v>
      </c>
      <c r="L164" s="44">
        <v>27472.09</v>
      </c>
      <c r="M164" s="44">
        <v>14138.65</v>
      </c>
      <c r="N164" s="44">
        <v>0</v>
      </c>
      <c r="O164" s="40">
        <v>0</v>
      </c>
      <c r="P164" s="40">
        <v>0</v>
      </c>
      <c r="Q164" s="40">
        <v>0</v>
      </c>
      <c r="R164" s="44">
        <v>0</v>
      </c>
      <c r="S164" s="44">
        <v>0</v>
      </c>
      <c r="T164" s="44">
        <v>403961.55</v>
      </c>
      <c r="U164" s="44">
        <v>389822.89999999997</v>
      </c>
      <c r="V164" s="44">
        <v>213786.97</v>
      </c>
      <c r="W164" s="44">
        <v>148563.83999999997</v>
      </c>
      <c r="X164" s="44">
        <v>27472.09</v>
      </c>
      <c r="Y164" s="44">
        <v>14138.65</v>
      </c>
    </row>
    <row r="165" spans="1:30" x14ac:dyDescent="0.25">
      <c r="A165" s="42">
        <f t="shared" si="13"/>
        <v>141</v>
      </c>
      <c r="B165" s="54" t="s">
        <v>131</v>
      </c>
      <c r="C165" s="48" t="s">
        <v>29</v>
      </c>
      <c r="D165" s="49" t="s">
        <v>30</v>
      </c>
      <c r="E165" s="49"/>
      <c r="F165" s="49" t="s">
        <v>336</v>
      </c>
      <c r="G165" s="49">
        <v>1</v>
      </c>
      <c r="H165" s="44">
        <v>925274.07</v>
      </c>
      <c r="I165" s="40">
        <v>892889.48</v>
      </c>
      <c r="J165" s="40">
        <v>489679.14</v>
      </c>
      <c r="K165" s="40">
        <v>340285.5</v>
      </c>
      <c r="L165" s="44">
        <v>62924.84</v>
      </c>
      <c r="M165" s="44">
        <v>32384.59</v>
      </c>
      <c r="N165" s="44">
        <v>0</v>
      </c>
      <c r="O165" s="40">
        <v>0</v>
      </c>
      <c r="P165" s="40">
        <v>0</v>
      </c>
      <c r="Q165" s="40">
        <v>0</v>
      </c>
      <c r="R165" s="44">
        <v>0</v>
      </c>
      <c r="S165" s="44">
        <v>0</v>
      </c>
      <c r="T165" s="44">
        <v>925274.07</v>
      </c>
      <c r="U165" s="44">
        <v>892889.48</v>
      </c>
      <c r="V165" s="44">
        <v>489679.14</v>
      </c>
      <c r="W165" s="44">
        <v>340285.5</v>
      </c>
      <c r="X165" s="44">
        <v>62924.84</v>
      </c>
      <c r="Y165" s="44">
        <v>32384.59</v>
      </c>
    </row>
    <row r="166" spans="1:30" hidden="1" x14ac:dyDescent="0.25">
      <c r="A166" s="42">
        <f t="shared" si="13"/>
        <v>142</v>
      </c>
      <c r="B166" s="54" t="s">
        <v>142</v>
      </c>
      <c r="C166" s="48" t="s">
        <v>29</v>
      </c>
      <c r="D166" s="49" t="s">
        <v>30</v>
      </c>
      <c r="E166" s="49"/>
      <c r="F166" s="49" t="s">
        <v>336</v>
      </c>
      <c r="G166" s="49">
        <v>1</v>
      </c>
      <c r="H166" s="44">
        <v>4508293.1399999997</v>
      </c>
      <c r="I166" s="40">
        <v>4350502.88</v>
      </c>
      <c r="J166" s="40">
        <v>2385906.16</v>
      </c>
      <c r="K166" s="40">
        <v>1658002.5799999996</v>
      </c>
      <c r="L166" s="44">
        <v>306594.14</v>
      </c>
      <c r="M166" s="44">
        <v>157790.26</v>
      </c>
      <c r="N166" s="44">
        <v>157803.71</v>
      </c>
      <c r="O166" s="40">
        <v>125453.95</v>
      </c>
      <c r="P166" s="40">
        <v>68801.55</v>
      </c>
      <c r="Q166" s="40">
        <v>47811.249999999993</v>
      </c>
      <c r="R166" s="44">
        <v>8841.15</v>
      </c>
      <c r="S166" s="44">
        <v>32349.759999999998</v>
      </c>
      <c r="T166" s="44">
        <v>4666096.8499999996</v>
      </c>
      <c r="U166" s="44">
        <v>4475956.83</v>
      </c>
      <c r="V166" s="44">
        <v>2454707.71</v>
      </c>
      <c r="W166" s="44">
        <v>1705813.8299999996</v>
      </c>
      <c r="X166" s="44">
        <v>315435.29000000004</v>
      </c>
      <c r="Y166" s="44">
        <v>190140.02000000002</v>
      </c>
    </row>
    <row r="167" spans="1:30" hidden="1" x14ac:dyDescent="0.25">
      <c r="A167" s="42">
        <f t="shared" si="13"/>
        <v>143</v>
      </c>
      <c r="B167" s="54" t="s">
        <v>196</v>
      </c>
      <c r="C167" s="48" t="s">
        <v>29</v>
      </c>
      <c r="D167" s="49" t="s">
        <v>30</v>
      </c>
      <c r="E167" s="49"/>
      <c r="F167" s="49" t="s">
        <v>336</v>
      </c>
      <c r="G167" s="49">
        <v>1</v>
      </c>
      <c r="H167" s="44">
        <v>2775658.29</v>
      </c>
      <c r="I167" s="40">
        <v>2678510.25</v>
      </c>
      <c r="J167" s="40">
        <v>1468950.66</v>
      </c>
      <c r="K167" s="40">
        <v>1020796.2300000001</v>
      </c>
      <c r="L167" s="44">
        <v>188763.36</v>
      </c>
      <c r="M167" s="44">
        <v>97148.04</v>
      </c>
      <c r="N167" s="44">
        <v>149765.16</v>
      </c>
      <c r="O167" s="40">
        <v>119063.3</v>
      </c>
      <c r="P167" s="40">
        <v>65296.79</v>
      </c>
      <c r="Q167" s="40">
        <v>45375.73</v>
      </c>
      <c r="R167" s="44">
        <v>8390.7800000000007</v>
      </c>
      <c r="S167" s="44">
        <v>30701.86</v>
      </c>
      <c r="T167" s="44">
        <v>2925423.45</v>
      </c>
      <c r="U167" s="44">
        <v>2797573.55</v>
      </c>
      <c r="V167" s="44">
        <v>1534247.45</v>
      </c>
      <c r="W167" s="44">
        <v>1066171.9600000002</v>
      </c>
      <c r="X167" s="44">
        <v>197154.13999999998</v>
      </c>
      <c r="Y167" s="44">
        <v>127849.9</v>
      </c>
    </row>
    <row r="168" spans="1:30" x14ac:dyDescent="0.25">
      <c r="A168" s="42">
        <f t="shared" si="13"/>
        <v>144</v>
      </c>
      <c r="B168" s="54" t="s">
        <v>248</v>
      </c>
      <c r="C168" s="48" t="s">
        <v>29</v>
      </c>
      <c r="D168" s="49" t="s">
        <v>30</v>
      </c>
      <c r="E168" s="49"/>
      <c r="F168" s="49" t="s">
        <v>336</v>
      </c>
      <c r="G168" s="49">
        <v>1</v>
      </c>
      <c r="H168" s="44">
        <v>1930976.47</v>
      </c>
      <c r="I168" s="40">
        <v>1863392.29</v>
      </c>
      <c r="J168" s="40">
        <v>1021923.04</v>
      </c>
      <c r="K168" s="40">
        <v>710149.91</v>
      </c>
      <c r="L168" s="44">
        <v>131319.34</v>
      </c>
      <c r="M168" s="44">
        <v>67584.179999999993</v>
      </c>
      <c r="N168" s="44">
        <v>0</v>
      </c>
      <c r="O168" s="40">
        <v>0</v>
      </c>
      <c r="P168" s="40">
        <v>0</v>
      </c>
      <c r="Q168" s="40">
        <v>0</v>
      </c>
      <c r="R168" s="44">
        <v>0</v>
      </c>
      <c r="S168" s="44">
        <v>0</v>
      </c>
      <c r="T168" s="44">
        <v>1930976.47</v>
      </c>
      <c r="U168" s="44">
        <v>1863392.29</v>
      </c>
      <c r="V168" s="44">
        <v>1021923.04</v>
      </c>
      <c r="W168" s="44">
        <v>710149.91</v>
      </c>
      <c r="X168" s="44">
        <v>131319.34</v>
      </c>
      <c r="Y168" s="44">
        <v>67584.179999999993</v>
      </c>
    </row>
    <row r="169" spans="1:30" s="78" customFormat="1" ht="24.75" hidden="1" customHeight="1" x14ac:dyDescent="0.2">
      <c r="A169" s="45"/>
      <c r="B169" s="116" t="s">
        <v>279</v>
      </c>
      <c r="C169" s="117"/>
      <c r="D169" s="118"/>
      <c r="E169" s="65"/>
      <c r="F169" s="65"/>
      <c r="G169" s="57">
        <f>SUM(G170:G215)</f>
        <v>46</v>
      </c>
      <c r="H169" s="46">
        <f>SUM(H170:H216)</f>
        <v>67137763.429999992</v>
      </c>
      <c r="I169" s="46">
        <f t="shared" ref="I169:Y169" si="14">SUM(I170:I216)</f>
        <v>64967922.950039983</v>
      </c>
      <c r="J169" s="46">
        <f t="shared" si="14"/>
        <v>37503928.239867382</v>
      </c>
      <c r="K169" s="46">
        <f t="shared" si="14"/>
        <v>26062051.837927733</v>
      </c>
      <c r="L169" s="46">
        <f t="shared" si="14"/>
        <v>1401942.8731431065</v>
      </c>
      <c r="M169" s="46">
        <f t="shared" si="14"/>
        <v>2169840.4799599997</v>
      </c>
      <c r="N169" s="46">
        <f t="shared" si="14"/>
        <v>19855559.869999994</v>
      </c>
      <c r="O169" s="46">
        <f t="shared" si="14"/>
        <v>15860746.56494</v>
      </c>
      <c r="P169" s="46">
        <f t="shared" si="14"/>
        <v>9155903.2016525362</v>
      </c>
      <c r="Q169" s="46">
        <f t="shared" si="14"/>
        <v>6362576.8117655227</v>
      </c>
      <c r="R169" s="46">
        <f t="shared" si="14"/>
        <v>342266.54429238645</v>
      </c>
      <c r="S169" s="46">
        <f t="shared" si="14"/>
        <v>3994813.3050599997</v>
      </c>
      <c r="T169" s="46">
        <f t="shared" si="14"/>
        <v>86853414.789999992</v>
      </c>
      <c r="U169" s="46">
        <f t="shared" si="14"/>
        <v>80688761.004980028</v>
      </c>
      <c r="V169" s="46">
        <f t="shared" si="14"/>
        <v>46577285.425657913</v>
      </c>
      <c r="W169" s="46">
        <f t="shared" si="14"/>
        <v>32367266.143554386</v>
      </c>
      <c r="X169" s="46">
        <f t="shared" si="14"/>
        <v>1744209.4251527248</v>
      </c>
      <c r="Y169" s="46">
        <f t="shared" si="14"/>
        <v>6164653.7850199994</v>
      </c>
    </row>
    <row r="170" spans="1:30" ht="30" hidden="1" x14ac:dyDescent="0.25">
      <c r="A170" s="43">
        <v>145</v>
      </c>
      <c r="B170" s="54" t="s">
        <v>14</v>
      </c>
      <c r="C170" s="48" t="s">
        <v>15</v>
      </c>
      <c r="D170" s="49" t="s">
        <v>16</v>
      </c>
      <c r="E170" s="49" t="s">
        <v>320</v>
      </c>
      <c r="F170" s="49" t="s">
        <v>336</v>
      </c>
      <c r="G170" s="49">
        <v>1</v>
      </c>
      <c r="H170" s="44">
        <v>1035074.76</v>
      </c>
      <c r="I170" s="40">
        <v>978145.65</v>
      </c>
      <c r="J170" s="40">
        <v>564652.51043625781</v>
      </c>
      <c r="K170" s="40">
        <v>392385.64284553519</v>
      </c>
      <c r="L170" s="44">
        <v>21107.496718207007</v>
      </c>
      <c r="M170" s="44">
        <v>56929.11</v>
      </c>
      <c r="N170" s="44">
        <v>1853287.94</v>
      </c>
      <c r="O170" s="40">
        <v>1464097.47</v>
      </c>
      <c r="P170" s="40">
        <v>845177.1</v>
      </c>
      <c r="Q170" s="40">
        <v>587326.46508673998</v>
      </c>
      <c r="R170" s="44">
        <v>31593.896617707371</v>
      </c>
      <c r="S170" s="44">
        <v>389190.47</v>
      </c>
      <c r="T170" s="44">
        <v>2888362.7</v>
      </c>
      <c r="U170" s="44">
        <v>2442243.12</v>
      </c>
      <c r="V170" s="44">
        <v>1409829.61</v>
      </c>
      <c r="W170" s="44">
        <v>979712.11</v>
      </c>
      <c r="X170" s="44">
        <v>52701.4</v>
      </c>
      <c r="Y170" s="44">
        <v>446119.57999999996</v>
      </c>
    </row>
    <row r="171" spans="1:30" hidden="1" x14ac:dyDescent="0.25">
      <c r="A171" s="42">
        <f t="shared" ref="A171:A215" si="15">A170+1</f>
        <v>146</v>
      </c>
      <c r="B171" s="54" t="s">
        <v>21</v>
      </c>
      <c r="C171" s="48" t="s">
        <v>15</v>
      </c>
      <c r="D171" s="49" t="s">
        <v>16</v>
      </c>
      <c r="E171" s="49"/>
      <c r="F171" s="49" t="s">
        <v>336</v>
      </c>
      <c r="G171" s="49">
        <v>1</v>
      </c>
      <c r="H171" s="44">
        <v>1634787.34</v>
      </c>
      <c r="I171" s="40">
        <v>1544874.04</v>
      </c>
      <c r="J171" s="40">
        <v>891806.87</v>
      </c>
      <c r="K171" s="40">
        <v>619730.19386302948</v>
      </c>
      <c r="L171" s="44">
        <v>33336.981797489156</v>
      </c>
      <c r="M171" s="44">
        <v>89913.3</v>
      </c>
      <c r="N171" s="44">
        <v>777269.54</v>
      </c>
      <c r="O171" s="40">
        <v>621815.64</v>
      </c>
      <c r="P171" s="40">
        <v>357173.21</v>
      </c>
      <c r="Q171" s="40">
        <v>248205.11</v>
      </c>
      <c r="R171" s="44">
        <v>16437.32</v>
      </c>
      <c r="S171" s="44">
        <v>155453.9</v>
      </c>
      <c r="T171" s="44">
        <v>2412056.88</v>
      </c>
      <c r="U171" s="44">
        <v>2166689.6800000002</v>
      </c>
      <c r="V171" s="44">
        <v>1248980.08</v>
      </c>
      <c r="W171" s="44">
        <v>867935.3</v>
      </c>
      <c r="X171" s="44">
        <v>49774.3</v>
      </c>
      <c r="Y171" s="44">
        <v>245367.2</v>
      </c>
    </row>
    <row r="172" spans="1:30" hidden="1" x14ac:dyDescent="0.25">
      <c r="A172" s="42">
        <f t="shared" si="15"/>
        <v>147</v>
      </c>
      <c r="B172" s="54" t="s">
        <v>32</v>
      </c>
      <c r="C172" s="48" t="s">
        <v>15</v>
      </c>
      <c r="D172" s="49" t="s">
        <v>33</v>
      </c>
      <c r="E172" s="49"/>
      <c r="F172" s="49" t="s">
        <v>336</v>
      </c>
      <c r="G172" s="49">
        <v>1</v>
      </c>
      <c r="H172" s="44">
        <v>1825845.95</v>
      </c>
      <c r="I172" s="40">
        <v>1761941.3399999999</v>
      </c>
      <c r="J172" s="40">
        <v>1017112.9431209187</v>
      </c>
      <c r="K172" s="40">
        <v>706807.29945690965</v>
      </c>
      <c r="L172" s="44">
        <v>38021.097422171486</v>
      </c>
      <c r="M172" s="44">
        <v>63904.61</v>
      </c>
      <c r="N172" s="44">
        <v>97483.82</v>
      </c>
      <c r="O172" s="40">
        <v>77499.640000000014</v>
      </c>
      <c r="P172" s="40">
        <v>44738.088120011809</v>
      </c>
      <c r="Q172" s="40">
        <v>31089.179880008218</v>
      </c>
      <c r="R172" s="44">
        <v>1672.3719999799873</v>
      </c>
      <c r="S172" s="44">
        <v>19984.18</v>
      </c>
      <c r="T172" s="44">
        <v>1923329.77</v>
      </c>
      <c r="U172" s="44">
        <v>1839440.98</v>
      </c>
      <c r="V172" s="44">
        <v>1061851.03</v>
      </c>
      <c r="W172" s="44">
        <v>737896.48</v>
      </c>
      <c r="X172" s="44">
        <v>39693.47</v>
      </c>
      <c r="Y172" s="44">
        <v>83888.790000000008</v>
      </c>
    </row>
    <row r="173" spans="1:30" hidden="1" x14ac:dyDescent="0.25">
      <c r="A173" s="42">
        <f t="shared" si="15"/>
        <v>148</v>
      </c>
      <c r="B173" s="54" t="s">
        <v>71</v>
      </c>
      <c r="C173" s="48" t="s">
        <v>15</v>
      </c>
      <c r="D173" s="49" t="s">
        <v>33</v>
      </c>
      <c r="E173" s="49"/>
      <c r="F173" s="49" t="s">
        <v>336</v>
      </c>
      <c r="G173" s="49">
        <v>1</v>
      </c>
      <c r="H173" s="44">
        <v>2089837.41</v>
      </c>
      <c r="I173" s="40">
        <v>2016693.0999999999</v>
      </c>
      <c r="J173" s="40">
        <v>1164173.0673693423</v>
      </c>
      <c r="K173" s="40">
        <v>809001.62308717007</v>
      </c>
      <c r="L173" s="44">
        <v>43518.409543487425</v>
      </c>
      <c r="M173" s="44">
        <v>73144.31</v>
      </c>
      <c r="N173" s="44">
        <v>529268.67000000004</v>
      </c>
      <c r="O173" s="40">
        <v>420768.59</v>
      </c>
      <c r="P173" s="40">
        <v>242896.39</v>
      </c>
      <c r="Q173" s="40">
        <v>168792.40190493045</v>
      </c>
      <c r="R173" s="44">
        <v>9079.8048660233671</v>
      </c>
      <c r="S173" s="44">
        <v>108500.08</v>
      </c>
      <c r="T173" s="44">
        <v>2619106.08</v>
      </c>
      <c r="U173" s="44">
        <v>2437461.69</v>
      </c>
      <c r="V173" s="44">
        <v>1407069.46</v>
      </c>
      <c r="W173" s="44">
        <v>977794.02</v>
      </c>
      <c r="X173" s="44">
        <v>52598.21</v>
      </c>
      <c r="Y173" s="44">
        <v>181644.39</v>
      </c>
    </row>
    <row r="174" spans="1:30" hidden="1" x14ac:dyDescent="0.25">
      <c r="A174" s="42">
        <f t="shared" si="15"/>
        <v>149</v>
      </c>
      <c r="B174" s="54" t="s">
        <v>72</v>
      </c>
      <c r="C174" s="48" t="s">
        <v>15</v>
      </c>
      <c r="D174" s="49" t="s">
        <v>33</v>
      </c>
      <c r="E174" s="49"/>
      <c r="F174" s="49" t="s">
        <v>336</v>
      </c>
      <c r="G174" s="49">
        <v>1</v>
      </c>
      <c r="H174" s="44">
        <v>431027.91</v>
      </c>
      <c r="I174" s="40">
        <v>415941.93</v>
      </c>
      <c r="J174" s="40">
        <v>240110.10524884737</v>
      </c>
      <c r="K174" s="40">
        <v>166856.17483394482</v>
      </c>
      <c r="L174" s="44">
        <v>8975.6499172078184</v>
      </c>
      <c r="M174" s="44">
        <v>15085.98</v>
      </c>
      <c r="N174" s="44">
        <v>696899.6</v>
      </c>
      <c r="O174" s="40">
        <v>554035.17999999993</v>
      </c>
      <c r="P174" s="40">
        <v>319826.96000000002</v>
      </c>
      <c r="Q174" s="40">
        <v>222252.6371848014</v>
      </c>
      <c r="R174" s="44">
        <v>11955.577110240409</v>
      </c>
      <c r="S174" s="44">
        <v>142864.42000000001</v>
      </c>
      <c r="T174" s="44">
        <v>1127927.51</v>
      </c>
      <c r="U174" s="44">
        <v>969977.10999999987</v>
      </c>
      <c r="V174" s="44">
        <v>559937.07095380547</v>
      </c>
      <c r="W174" s="44">
        <v>389108.81201874622</v>
      </c>
      <c r="X174" s="44">
        <v>20931.23</v>
      </c>
      <c r="Y174" s="44">
        <v>157950.40000000002</v>
      </c>
    </row>
    <row r="175" spans="1:30" hidden="1" x14ac:dyDescent="0.25">
      <c r="A175" s="42">
        <f t="shared" si="15"/>
        <v>150</v>
      </c>
      <c r="B175" s="54" t="s">
        <v>73</v>
      </c>
      <c r="C175" s="48" t="s">
        <v>15</v>
      </c>
      <c r="D175" s="49" t="s">
        <v>33</v>
      </c>
      <c r="E175" s="49"/>
      <c r="F175" s="49" t="s">
        <v>336</v>
      </c>
      <c r="G175" s="49">
        <v>1</v>
      </c>
      <c r="H175" s="44">
        <v>4126214.27</v>
      </c>
      <c r="I175" s="40">
        <v>3981796.77</v>
      </c>
      <c r="J175" s="40">
        <v>2258310.2400000002</v>
      </c>
      <c r="K175" s="40">
        <v>1569334.2384651687</v>
      </c>
      <c r="L175" s="44">
        <v>154152.2859386128</v>
      </c>
      <c r="M175" s="44">
        <v>144417.5</v>
      </c>
      <c r="N175" s="44">
        <v>140674.49</v>
      </c>
      <c r="O175" s="40">
        <v>111836.21999999999</v>
      </c>
      <c r="P175" s="40">
        <v>55247.898374736469</v>
      </c>
      <c r="Q175" s="40">
        <v>38392.60734515587</v>
      </c>
      <c r="R175" s="44">
        <v>18195.714280107648</v>
      </c>
      <c r="S175" s="44">
        <v>28838.27</v>
      </c>
      <c r="T175" s="44">
        <v>4266888.76</v>
      </c>
      <c r="U175" s="44">
        <v>4093632.99</v>
      </c>
      <c r="V175" s="44">
        <v>2313558.1439709547</v>
      </c>
      <c r="W175" s="44">
        <v>1607726.8458103247</v>
      </c>
      <c r="X175" s="44">
        <v>172348.00021872044</v>
      </c>
      <c r="Y175" s="44">
        <v>173255.77</v>
      </c>
    </row>
    <row r="176" spans="1:30" ht="30" hidden="1" x14ac:dyDescent="0.25">
      <c r="A176" s="42">
        <f t="shared" si="15"/>
        <v>151</v>
      </c>
      <c r="B176" s="54" t="s">
        <v>74</v>
      </c>
      <c r="C176" s="48" t="s">
        <v>15</v>
      </c>
      <c r="D176" s="49" t="s">
        <v>75</v>
      </c>
      <c r="E176" s="49" t="s">
        <v>321</v>
      </c>
      <c r="F176" s="49" t="s">
        <v>336</v>
      </c>
      <c r="G176" s="49">
        <v>1</v>
      </c>
      <c r="H176" s="44">
        <v>1487139.51</v>
      </c>
      <c r="I176" s="40">
        <v>1412782.53</v>
      </c>
      <c r="J176" s="40">
        <v>833541.69270000001</v>
      </c>
      <c r="K176" s="40">
        <v>579240.83730000001</v>
      </c>
      <c r="L176" s="44">
        <v>0</v>
      </c>
      <c r="M176" s="44">
        <v>74356.98</v>
      </c>
      <c r="N176" s="44">
        <v>925789.69</v>
      </c>
      <c r="O176" s="40">
        <v>731373.86</v>
      </c>
      <c r="P176" s="40">
        <v>431510.57739999995</v>
      </c>
      <c r="Q176" s="40">
        <v>299863.28260000004</v>
      </c>
      <c r="R176" s="44">
        <v>0</v>
      </c>
      <c r="S176" s="44">
        <v>194415.83</v>
      </c>
      <c r="T176" s="44">
        <v>2412929.2000000002</v>
      </c>
      <c r="U176" s="44">
        <v>2144156.39</v>
      </c>
      <c r="V176" s="44">
        <v>1265052.2700999998</v>
      </c>
      <c r="W176" s="44">
        <v>879104.11990000005</v>
      </c>
      <c r="X176" s="44">
        <v>0</v>
      </c>
      <c r="Y176" s="44">
        <v>268772.81</v>
      </c>
      <c r="Z176" s="73">
        <f>U176+U180+U212+U213</f>
        <v>8513782.5800000019</v>
      </c>
      <c r="AA176" s="73">
        <f t="shared" ref="AA176:AC176" si="16">V176+V180+V212+V213</f>
        <v>5023131.7100999998</v>
      </c>
      <c r="AB176" s="73">
        <f>W176+W180+W212+W213</f>
        <v>3490650.8649000004</v>
      </c>
      <c r="AC176" s="73">
        <f t="shared" si="16"/>
        <v>0</v>
      </c>
      <c r="AD176" s="73"/>
    </row>
    <row r="177" spans="1:25" x14ac:dyDescent="0.25">
      <c r="A177" s="42">
        <f t="shared" si="15"/>
        <v>152</v>
      </c>
      <c r="B177" s="54" t="s">
        <v>109</v>
      </c>
      <c r="C177" s="48" t="s">
        <v>15</v>
      </c>
      <c r="D177" s="49" t="s">
        <v>33</v>
      </c>
      <c r="E177" s="49"/>
      <c r="F177" s="49" t="s">
        <v>336</v>
      </c>
      <c r="G177" s="49">
        <v>1</v>
      </c>
      <c r="H177" s="44">
        <v>1774318.06</v>
      </c>
      <c r="I177" s="40">
        <v>1712216.9300000002</v>
      </c>
      <c r="J177" s="40">
        <v>988408.61576797115</v>
      </c>
      <c r="K177" s="40">
        <v>686860.22451672587</v>
      </c>
      <c r="L177" s="44">
        <v>36948.089715303111</v>
      </c>
      <c r="M177" s="44">
        <v>62101.13</v>
      </c>
      <c r="N177" s="44">
        <v>0</v>
      </c>
      <c r="O177" s="40">
        <v>0</v>
      </c>
      <c r="P177" s="40">
        <v>0</v>
      </c>
      <c r="Q177" s="40">
        <v>0</v>
      </c>
      <c r="R177" s="44">
        <v>0</v>
      </c>
      <c r="S177" s="44">
        <v>0</v>
      </c>
      <c r="T177" s="44">
        <v>1774318.06</v>
      </c>
      <c r="U177" s="44">
        <v>1712216.9300000002</v>
      </c>
      <c r="V177" s="44">
        <v>988408.61576797115</v>
      </c>
      <c r="W177" s="44">
        <v>686860.22451672587</v>
      </c>
      <c r="X177" s="44">
        <v>36948.089715303111</v>
      </c>
      <c r="Y177" s="44">
        <v>62101.13</v>
      </c>
    </row>
    <row r="178" spans="1:25" x14ac:dyDescent="0.25">
      <c r="A178" s="42">
        <f t="shared" si="15"/>
        <v>153</v>
      </c>
      <c r="B178" s="54" t="s">
        <v>110</v>
      </c>
      <c r="C178" s="48" t="s">
        <v>15</v>
      </c>
      <c r="D178" s="49" t="s">
        <v>33</v>
      </c>
      <c r="E178" s="49"/>
      <c r="F178" s="49" t="s">
        <v>336</v>
      </c>
      <c r="G178" s="49">
        <v>1</v>
      </c>
      <c r="H178" s="44">
        <v>3157004.3</v>
      </c>
      <c r="I178" s="40">
        <v>3046509.15</v>
      </c>
      <c r="J178" s="40">
        <v>1758653.2635651245</v>
      </c>
      <c r="K178" s="40">
        <v>1222114.9797655949</v>
      </c>
      <c r="L178" s="44">
        <v>65740.906669280404</v>
      </c>
      <c r="M178" s="44">
        <v>110495.15</v>
      </c>
      <c r="N178" s="44">
        <v>0</v>
      </c>
      <c r="O178" s="40">
        <v>0</v>
      </c>
      <c r="P178" s="40">
        <v>0</v>
      </c>
      <c r="Q178" s="40">
        <v>0</v>
      </c>
      <c r="R178" s="44">
        <v>0</v>
      </c>
      <c r="S178" s="44">
        <v>0</v>
      </c>
      <c r="T178" s="44">
        <v>3157004.3</v>
      </c>
      <c r="U178" s="44">
        <v>3046509.15</v>
      </c>
      <c r="V178" s="44">
        <v>1758653.2635651245</v>
      </c>
      <c r="W178" s="44">
        <v>1222114.9797655949</v>
      </c>
      <c r="X178" s="44">
        <v>65740.906669280404</v>
      </c>
      <c r="Y178" s="44">
        <v>110495.15</v>
      </c>
    </row>
    <row r="179" spans="1:25" ht="30" hidden="1" x14ac:dyDescent="0.25">
      <c r="A179" s="42">
        <f t="shared" si="15"/>
        <v>154</v>
      </c>
      <c r="B179" s="47" t="s">
        <v>111</v>
      </c>
      <c r="C179" s="48" t="s">
        <v>15</v>
      </c>
      <c r="D179" s="49" t="s">
        <v>112</v>
      </c>
      <c r="E179" s="49" t="s">
        <v>322</v>
      </c>
      <c r="F179" s="49" t="s">
        <v>336</v>
      </c>
      <c r="G179" s="49">
        <v>1</v>
      </c>
      <c r="H179" s="44">
        <v>1127306.06</v>
      </c>
      <c r="I179" s="40">
        <v>1087850.3500000001</v>
      </c>
      <c r="J179" s="40">
        <v>627981.55991028715</v>
      </c>
      <c r="K179" s="40">
        <v>436393.96536138607</v>
      </c>
      <c r="L179" s="44">
        <v>23474.824728326854</v>
      </c>
      <c r="M179" s="44">
        <v>39455.71</v>
      </c>
      <c r="N179" s="44">
        <v>562466.44999999995</v>
      </c>
      <c r="O179" s="40">
        <v>449973.16</v>
      </c>
      <c r="P179" s="40">
        <v>259755.2567175818</v>
      </c>
      <c r="Q179" s="40">
        <v>180507.8902613704</v>
      </c>
      <c r="R179" s="44">
        <v>9710.013021047771</v>
      </c>
      <c r="S179" s="44">
        <v>112493.29</v>
      </c>
      <c r="T179" s="44">
        <v>1689772.51</v>
      </c>
      <c r="U179" s="44">
        <v>1537823.51</v>
      </c>
      <c r="V179" s="44">
        <v>887736.81662786892</v>
      </c>
      <c r="W179" s="44">
        <v>616901.85562275653</v>
      </c>
      <c r="X179" s="44">
        <v>33184.83</v>
      </c>
      <c r="Y179" s="44">
        <v>151949</v>
      </c>
    </row>
    <row r="180" spans="1:25" ht="30" x14ac:dyDescent="0.25">
      <c r="A180" s="42">
        <f t="shared" si="15"/>
        <v>155</v>
      </c>
      <c r="B180" s="54" t="s">
        <v>151</v>
      </c>
      <c r="C180" s="48" t="s">
        <v>15</v>
      </c>
      <c r="D180" s="49" t="s">
        <v>152</v>
      </c>
      <c r="E180" s="49" t="s">
        <v>323</v>
      </c>
      <c r="F180" s="49" t="s">
        <v>336</v>
      </c>
      <c r="G180" s="49">
        <v>1</v>
      </c>
      <c r="H180" s="44">
        <v>1841361.51</v>
      </c>
      <c r="I180" s="40">
        <v>1749293.5</v>
      </c>
      <c r="J180" s="40">
        <v>1032083.16</v>
      </c>
      <c r="K180" s="40">
        <v>717210.33500000008</v>
      </c>
      <c r="L180" s="44">
        <v>0</v>
      </c>
      <c r="M180" s="44">
        <v>92068.01</v>
      </c>
      <c r="N180" s="44">
        <v>0</v>
      </c>
      <c r="O180" s="40">
        <v>0</v>
      </c>
      <c r="P180" s="40">
        <v>0</v>
      </c>
      <c r="Q180" s="40">
        <v>0</v>
      </c>
      <c r="R180" s="44">
        <v>0</v>
      </c>
      <c r="S180" s="44">
        <v>0</v>
      </c>
      <c r="T180" s="44">
        <v>1841361.51</v>
      </c>
      <c r="U180" s="44">
        <v>1749293.5</v>
      </c>
      <c r="V180" s="44">
        <v>1032083.16</v>
      </c>
      <c r="W180" s="44">
        <v>717210.33500000008</v>
      </c>
      <c r="X180" s="44">
        <v>0</v>
      </c>
      <c r="Y180" s="44">
        <v>92068.01</v>
      </c>
    </row>
    <row r="181" spans="1:25" hidden="1" x14ac:dyDescent="0.25">
      <c r="A181" s="42">
        <f t="shared" si="15"/>
        <v>156</v>
      </c>
      <c r="B181" s="47" t="s">
        <v>154</v>
      </c>
      <c r="C181" s="48" t="s">
        <v>15</v>
      </c>
      <c r="D181" s="49" t="s">
        <v>33</v>
      </c>
      <c r="E181" s="49"/>
      <c r="F181" s="49" t="s">
        <v>336</v>
      </c>
      <c r="G181" s="49">
        <v>1</v>
      </c>
      <c r="H181" s="44">
        <v>1362325.26</v>
      </c>
      <c r="I181" s="40">
        <v>1314643.8800000001</v>
      </c>
      <c r="J181" s="40">
        <v>758902.29</v>
      </c>
      <c r="K181" s="40">
        <v>527372.7731312291</v>
      </c>
      <c r="L181" s="44">
        <v>28368.823582368255</v>
      </c>
      <c r="M181" s="44">
        <v>47681.38</v>
      </c>
      <c r="N181" s="44">
        <v>361938.23</v>
      </c>
      <c r="O181" s="40">
        <v>287740.89</v>
      </c>
      <c r="P181" s="40">
        <v>166103.70438560261</v>
      </c>
      <c r="Q181" s="40">
        <v>115427.99796287643</v>
      </c>
      <c r="R181" s="44">
        <v>6209.1876515209806</v>
      </c>
      <c r="S181" s="44">
        <v>74197.34</v>
      </c>
      <c r="T181" s="44">
        <v>1724263.49</v>
      </c>
      <c r="U181" s="44">
        <v>1602384.77</v>
      </c>
      <c r="V181" s="44">
        <v>925005.98767200543</v>
      </c>
      <c r="W181" s="44">
        <v>642800.77109410556</v>
      </c>
      <c r="X181" s="44">
        <v>34578.011233889236</v>
      </c>
      <c r="Y181" s="44">
        <v>121878.72</v>
      </c>
    </row>
    <row r="182" spans="1:25" hidden="1" x14ac:dyDescent="0.25">
      <c r="A182" s="42">
        <f t="shared" si="15"/>
        <v>157</v>
      </c>
      <c r="B182" s="47" t="s">
        <v>157</v>
      </c>
      <c r="C182" s="48" t="s">
        <v>15</v>
      </c>
      <c r="D182" s="49" t="s">
        <v>158</v>
      </c>
      <c r="E182" s="49"/>
      <c r="F182" s="49"/>
      <c r="G182" s="49">
        <v>1</v>
      </c>
      <c r="H182" s="44">
        <v>1726700.29</v>
      </c>
      <c r="I182" s="40">
        <v>1692166.28</v>
      </c>
      <c r="J182" s="40">
        <v>976834.02</v>
      </c>
      <c r="K182" s="40">
        <v>678816.85470802616</v>
      </c>
      <c r="L182" s="44">
        <v>36515.414858472825</v>
      </c>
      <c r="M182" s="44">
        <v>34534.01</v>
      </c>
      <c r="N182" s="44">
        <v>627874.4</v>
      </c>
      <c r="O182" s="40">
        <v>502299.52</v>
      </c>
      <c r="P182" s="40">
        <v>289961.60741391359</v>
      </c>
      <c r="Q182" s="40">
        <v>201498.74413509251</v>
      </c>
      <c r="R182" s="44">
        <v>10839.168450993933</v>
      </c>
      <c r="S182" s="44">
        <v>125574.88</v>
      </c>
      <c r="T182" s="44">
        <v>2354574.69</v>
      </c>
      <c r="U182" s="44">
        <v>2194465.7999999998</v>
      </c>
      <c r="V182" s="44">
        <v>1266795.6299999999</v>
      </c>
      <c r="W182" s="44">
        <v>880315.59</v>
      </c>
      <c r="X182" s="44">
        <v>47354.583309466761</v>
      </c>
      <c r="Y182" s="44">
        <v>160108.89000000001</v>
      </c>
    </row>
    <row r="183" spans="1:25" ht="30" hidden="1" x14ac:dyDescent="0.25">
      <c r="A183" s="42">
        <f t="shared" si="15"/>
        <v>158</v>
      </c>
      <c r="B183" s="47" t="s">
        <v>159</v>
      </c>
      <c r="C183" s="48" t="s">
        <v>15</v>
      </c>
      <c r="D183" s="49" t="s">
        <v>158</v>
      </c>
      <c r="E183" s="49" t="s">
        <v>324</v>
      </c>
      <c r="F183" s="49" t="s">
        <v>339</v>
      </c>
      <c r="G183" s="49">
        <v>1</v>
      </c>
      <c r="H183" s="44">
        <v>680942.77</v>
      </c>
      <c r="I183" s="40">
        <v>667323.91</v>
      </c>
      <c r="J183" s="40">
        <v>385224.96220848034</v>
      </c>
      <c r="K183" s="40">
        <v>267698.70255165582</v>
      </c>
      <c r="L183" s="44">
        <v>14400.245239863887</v>
      </c>
      <c r="M183" s="44">
        <v>13618.86</v>
      </c>
      <c r="N183" s="44">
        <v>102273.13</v>
      </c>
      <c r="O183" s="40">
        <v>81818.5</v>
      </c>
      <c r="P183" s="40">
        <v>47231.229239867258</v>
      </c>
      <c r="Q183" s="40">
        <v>32821.701675161989</v>
      </c>
      <c r="R183" s="44">
        <v>1765.5690849707503</v>
      </c>
      <c r="S183" s="44">
        <v>20454.63</v>
      </c>
      <c r="T183" s="44">
        <v>783215.9</v>
      </c>
      <c r="U183" s="44">
        <v>749142.41</v>
      </c>
      <c r="V183" s="44">
        <v>432456.19144834758</v>
      </c>
      <c r="W183" s="44">
        <v>300520.40422681783</v>
      </c>
      <c r="X183" s="44">
        <v>16165.82</v>
      </c>
      <c r="Y183" s="44">
        <v>34073.490000000005</v>
      </c>
    </row>
    <row r="184" spans="1:25" hidden="1" x14ac:dyDescent="0.25">
      <c r="A184" s="42">
        <f t="shared" si="15"/>
        <v>159</v>
      </c>
      <c r="B184" s="54" t="s">
        <v>160</v>
      </c>
      <c r="C184" s="48" t="s">
        <v>15</v>
      </c>
      <c r="D184" s="49" t="s">
        <v>77</v>
      </c>
      <c r="E184" s="49"/>
      <c r="F184" s="49" t="s">
        <v>336</v>
      </c>
      <c r="G184" s="49">
        <v>1</v>
      </c>
      <c r="H184" s="44">
        <v>665175.16</v>
      </c>
      <c r="I184" s="40">
        <v>644554.73004000005</v>
      </c>
      <c r="J184" s="40">
        <v>372081.03</v>
      </c>
      <c r="K184" s="40">
        <v>258564.78745867321</v>
      </c>
      <c r="L184" s="44">
        <v>13908.906970065351</v>
      </c>
      <c r="M184" s="44">
        <v>20620.429960000001</v>
      </c>
      <c r="N184" s="44">
        <v>222497.06</v>
      </c>
      <c r="O184" s="40">
        <v>155525.44493999999</v>
      </c>
      <c r="P184" s="40">
        <v>89779.914598697025</v>
      </c>
      <c r="Q184" s="40">
        <v>62389.43217875556</v>
      </c>
      <c r="R184" s="44">
        <v>3356.0981625474019</v>
      </c>
      <c r="S184" s="44">
        <v>66971.615060000011</v>
      </c>
      <c r="T184" s="44">
        <v>887672.22</v>
      </c>
      <c r="U184" s="44">
        <v>800080.17498000001</v>
      </c>
      <c r="V184" s="44">
        <v>461860.94</v>
      </c>
      <c r="W184" s="44">
        <v>320954.21963742876</v>
      </c>
      <c r="X184" s="44">
        <v>17265.005132612754</v>
      </c>
      <c r="Y184" s="44">
        <v>87592.04502000002</v>
      </c>
    </row>
    <row r="185" spans="1:25" hidden="1" x14ac:dyDescent="0.25">
      <c r="A185" s="42">
        <f t="shared" si="15"/>
        <v>160</v>
      </c>
      <c r="B185" s="54" t="s">
        <v>161</v>
      </c>
      <c r="C185" s="48" t="s">
        <v>15</v>
      </c>
      <c r="D185" s="49" t="s">
        <v>33</v>
      </c>
      <c r="E185" s="49"/>
      <c r="F185" s="49" t="s">
        <v>336</v>
      </c>
      <c r="G185" s="49">
        <v>1</v>
      </c>
      <c r="H185" s="44">
        <v>1622379.59</v>
      </c>
      <c r="I185" s="40">
        <v>1565596.3</v>
      </c>
      <c r="J185" s="40">
        <v>903769.16886019649</v>
      </c>
      <c r="K185" s="40">
        <v>628042.98175030621</v>
      </c>
      <c r="L185" s="44">
        <v>33784.14938949739</v>
      </c>
      <c r="M185" s="44">
        <v>56783.29</v>
      </c>
      <c r="N185" s="44">
        <v>669504.93999999994</v>
      </c>
      <c r="O185" s="40">
        <v>536756.42999999993</v>
      </c>
      <c r="P185" s="40">
        <v>309852.49046734854</v>
      </c>
      <c r="Q185" s="40">
        <v>215321.22218917447</v>
      </c>
      <c r="R185" s="44">
        <v>11582.717343476921</v>
      </c>
      <c r="S185" s="44">
        <v>132748.51</v>
      </c>
      <c r="T185" s="44">
        <v>2291884.5300000003</v>
      </c>
      <c r="U185" s="44">
        <v>2102352.73</v>
      </c>
      <c r="V185" s="44">
        <v>1213621.659327545</v>
      </c>
      <c r="W185" s="44">
        <v>843364.20393948071</v>
      </c>
      <c r="X185" s="44">
        <v>45366.866732974311</v>
      </c>
      <c r="Y185" s="44">
        <v>189531.80000000002</v>
      </c>
    </row>
    <row r="186" spans="1:25" hidden="1" x14ac:dyDescent="0.25">
      <c r="A186" s="42">
        <f t="shared" si="15"/>
        <v>161</v>
      </c>
      <c r="B186" s="54" t="s">
        <v>162</v>
      </c>
      <c r="C186" s="48" t="s">
        <v>15</v>
      </c>
      <c r="D186" s="49" t="s">
        <v>33</v>
      </c>
      <c r="E186" s="49"/>
      <c r="F186" s="49" t="s">
        <v>336</v>
      </c>
      <c r="G186" s="49">
        <v>1</v>
      </c>
      <c r="H186" s="44">
        <v>2356755.0499999998</v>
      </c>
      <c r="I186" s="40">
        <v>2274268.6199999996</v>
      </c>
      <c r="J186" s="40">
        <v>1312863.25</v>
      </c>
      <c r="K186" s="40">
        <v>912328.70530286373</v>
      </c>
      <c r="L186" s="44">
        <v>49076.655846673922</v>
      </c>
      <c r="M186" s="44">
        <v>82486.429999999993</v>
      </c>
      <c r="N186" s="44">
        <v>466009.15</v>
      </c>
      <c r="O186" s="40">
        <v>370477.27</v>
      </c>
      <c r="P186" s="40">
        <v>213864.79668449308</v>
      </c>
      <c r="Q186" s="40">
        <v>148617.90956041045</v>
      </c>
      <c r="R186" s="44">
        <v>7994.5637550964839</v>
      </c>
      <c r="S186" s="44">
        <v>95531.88</v>
      </c>
      <c r="T186" s="44">
        <v>2822764.1999999997</v>
      </c>
      <c r="U186" s="44">
        <v>2644745.8899999997</v>
      </c>
      <c r="V186" s="44">
        <v>1526728.05</v>
      </c>
      <c r="W186" s="44">
        <v>1060946.6200000001</v>
      </c>
      <c r="X186" s="44">
        <v>57071.22</v>
      </c>
      <c r="Y186" s="44">
        <v>178018.31</v>
      </c>
    </row>
    <row r="187" spans="1:25" hidden="1" x14ac:dyDescent="0.25">
      <c r="A187" s="42">
        <f t="shared" si="15"/>
        <v>162</v>
      </c>
      <c r="B187" s="54" t="s">
        <v>163</v>
      </c>
      <c r="C187" s="48" t="s">
        <v>15</v>
      </c>
      <c r="D187" s="49" t="s">
        <v>33</v>
      </c>
      <c r="E187" s="49"/>
      <c r="F187" s="49" t="s">
        <v>336</v>
      </c>
      <c r="G187" s="49">
        <v>1</v>
      </c>
      <c r="H187" s="44">
        <v>1160336.78</v>
      </c>
      <c r="I187" s="40">
        <v>1119724.99</v>
      </c>
      <c r="J187" s="40">
        <v>646381.78026116418</v>
      </c>
      <c r="K187" s="40">
        <v>449180.55916453805</v>
      </c>
      <c r="L187" s="44">
        <v>24162.650574297775</v>
      </c>
      <c r="M187" s="44">
        <v>40611.79</v>
      </c>
      <c r="N187" s="44">
        <v>1807771.39</v>
      </c>
      <c r="O187" s="40">
        <v>1437178.2599999998</v>
      </c>
      <c r="P187" s="40">
        <v>829637.51</v>
      </c>
      <c r="Q187" s="40">
        <v>576527.75</v>
      </c>
      <c r="R187" s="44">
        <v>31013</v>
      </c>
      <c r="S187" s="44">
        <v>370593.13</v>
      </c>
      <c r="T187" s="44">
        <v>2968108.17</v>
      </c>
      <c r="U187" s="44">
        <v>2556903.25</v>
      </c>
      <c r="V187" s="44">
        <v>1476019.29</v>
      </c>
      <c r="W187" s="44">
        <v>1025708.31</v>
      </c>
      <c r="X187" s="44">
        <v>55175.65</v>
      </c>
      <c r="Y187" s="44">
        <v>411204.92</v>
      </c>
    </row>
    <row r="188" spans="1:25" hidden="1" x14ac:dyDescent="0.25">
      <c r="A188" s="42">
        <f t="shared" si="15"/>
        <v>163</v>
      </c>
      <c r="B188" s="54" t="s">
        <v>164</v>
      </c>
      <c r="C188" s="48" t="s">
        <v>15</v>
      </c>
      <c r="D188" s="49" t="s">
        <v>33</v>
      </c>
      <c r="E188" s="49"/>
      <c r="F188" s="49" t="s">
        <v>336</v>
      </c>
      <c r="G188" s="49">
        <v>1</v>
      </c>
      <c r="H188" s="44">
        <v>1911742.84</v>
      </c>
      <c r="I188" s="40">
        <v>1844831.84</v>
      </c>
      <c r="J188" s="40">
        <v>1064963.0040155479</v>
      </c>
      <c r="K188" s="40">
        <v>740059.04</v>
      </c>
      <c r="L188" s="44">
        <v>39809.800000000003</v>
      </c>
      <c r="M188" s="44">
        <v>66911</v>
      </c>
      <c r="N188" s="44">
        <v>72598.44</v>
      </c>
      <c r="O188" s="40">
        <v>57715.76</v>
      </c>
      <c r="P188" s="40">
        <v>33317.480000000003</v>
      </c>
      <c r="Q188" s="40">
        <v>23152.83</v>
      </c>
      <c r="R188" s="44">
        <v>1245.45</v>
      </c>
      <c r="S188" s="44">
        <v>14882.68</v>
      </c>
      <c r="T188" s="44">
        <v>1984341.28</v>
      </c>
      <c r="U188" s="44">
        <v>1902547.6</v>
      </c>
      <c r="V188" s="44">
        <v>1098280.48</v>
      </c>
      <c r="W188" s="44">
        <v>763211.87</v>
      </c>
      <c r="X188" s="44">
        <v>41055.25</v>
      </c>
      <c r="Y188" s="44">
        <v>81793.679999999993</v>
      </c>
    </row>
    <row r="189" spans="1:25" hidden="1" x14ac:dyDescent="0.25">
      <c r="A189" s="42">
        <f t="shared" si="15"/>
        <v>164</v>
      </c>
      <c r="B189" s="47" t="s">
        <v>165</v>
      </c>
      <c r="C189" s="48" t="s">
        <v>15</v>
      </c>
      <c r="D189" s="49" t="s">
        <v>33</v>
      </c>
      <c r="E189" s="49"/>
      <c r="F189" s="49" t="s">
        <v>336</v>
      </c>
      <c r="G189" s="49">
        <v>1</v>
      </c>
      <c r="H189" s="44">
        <v>143162.85999999999</v>
      </c>
      <c r="I189" s="40">
        <v>138152.15999999997</v>
      </c>
      <c r="J189" s="40">
        <v>79750.867333705915</v>
      </c>
      <c r="K189" s="40">
        <v>55420.094248846508</v>
      </c>
      <c r="L189" s="44">
        <v>2981.1984174475533</v>
      </c>
      <c r="M189" s="44">
        <v>5010.7</v>
      </c>
      <c r="N189" s="44">
        <v>417145.36</v>
      </c>
      <c r="O189" s="40">
        <v>331630.56</v>
      </c>
      <c r="P189" s="40">
        <v>191439.82109554138</v>
      </c>
      <c r="Q189" s="40">
        <v>133034.4519477491</v>
      </c>
      <c r="R189" s="44">
        <v>7156.2869567095158</v>
      </c>
      <c r="S189" s="44">
        <v>85514.8</v>
      </c>
      <c r="T189" s="44">
        <v>560308.22</v>
      </c>
      <c r="U189" s="44">
        <v>469782.72</v>
      </c>
      <c r="V189" s="44">
        <v>271190.69</v>
      </c>
      <c r="W189" s="44">
        <v>188454.54</v>
      </c>
      <c r="X189" s="44">
        <v>10137.49</v>
      </c>
      <c r="Y189" s="44">
        <v>90525.5</v>
      </c>
    </row>
    <row r="190" spans="1:25" x14ac:dyDescent="0.25">
      <c r="A190" s="42">
        <f t="shared" si="15"/>
        <v>165</v>
      </c>
      <c r="B190" s="47" t="s">
        <v>166</v>
      </c>
      <c r="C190" s="48" t="s">
        <v>15</v>
      </c>
      <c r="D190" s="49" t="s">
        <v>33</v>
      </c>
      <c r="E190" s="49"/>
      <c r="F190" s="49" t="s">
        <v>336</v>
      </c>
      <c r="G190" s="49">
        <v>1</v>
      </c>
      <c r="H190" s="44">
        <v>292107.57</v>
      </c>
      <c r="I190" s="40">
        <v>281883.81</v>
      </c>
      <c r="J190" s="40">
        <v>162722.59</v>
      </c>
      <c r="K190" s="40">
        <v>113078.42</v>
      </c>
      <c r="L190" s="44">
        <v>6082.8</v>
      </c>
      <c r="M190" s="44">
        <v>10223.76</v>
      </c>
      <c r="N190" s="44">
        <v>0</v>
      </c>
      <c r="O190" s="40">
        <v>0</v>
      </c>
      <c r="P190" s="40">
        <v>0</v>
      </c>
      <c r="Q190" s="40">
        <v>0</v>
      </c>
      <c r="R190" s="44">
        <v>0</v>
      </c>
      <c r="S190" s="44">
        <v>0</v>
      </c>
      <c r="T190" s="44">
        <v>292107.57</v>
      </c>
      <c r="U190" s="40">
        <v>281883.81</v>
      </c>
      <c r="V190" s="40">
        <v>162722.59</v>
      </c>
      <c r="W190" s="40">
        <v>113078.42</v>
      </c>
      <c r="X190" s="44">
        <v>6082.8</v>
      </c>
      <c r="Y190" s="44">
        <v>10223.76</v>
      </c>
    </row>
    <row r="191" spans="1:25" hidden="1" x14ac:dyDescent="0.25">
      <c r="A191" s="42">
        <f t="shared" si="15"/>
        <v>166</v>
      </c>
      <c r="B191" s="47" t="s">
        <v>167</v>
      </c>
      <c r="C191" s="48" t="s">
        <v>15</v>
      </c>
      <c r="D191" s="49" t="s">
        <v>33</v>
      </c>
      <c r="E191" s="49"/>
      <c r="F191" s="49" t="s">
        <v>336</v>
      </c>
      <c r="G191" s="49">
        <v>1</v>
      </c>
      <c r="H191" s="44">
        <v>877426.58</v>
      </c>
      <c r="I191" s="40">
        <v>846716.64999999991</v>
      </c>
      <c r="J191" s="40">
        <v>488782.71</v>
      </c>
      <c r="K191" s="40">
        <v>339662.56</v>
      </c>
      <c r="L191" s="44">
        <v>18271.38</v>
      </c>
      <c r="M191" s="44">
        <v>30709.93</v>
      </c>
      <c r="N191" s="44">
        <v>236453.67</v>
      </c>
      <c r="O191" s="40">
        <v>187980.67</v>
      </c>
      <c r="P191" s="40">
        <v>108515.29</v>
      </c>
      <c r="Q191" s="40">
        <v>75408.929999999993</v>
      </c>
      <c r="R191" s="44">
        <v>4056.45</v>
      </c>
      <c r="S191" s="44">
        <v>48473</v>
      </c>
      <c r="T191" s="44">
        <v>1113880.25</v>
      </c>
      <c r="U191" s="44">
        <v>1034697.32</v>
      </c>
      <c r="V191" s="44">
        <v>597298</v>
      </c>
      <c r="W191" s="44">
        <v>415071.49</v>
      </c>
      <c r="X191" s="44">
        <v>22327.83</v>
      </c>
      <c r="Y191" s="44">
        <v>79182.929999999993</v>
      </c>
    </row>
    <row r="192" spans="1:25" x14ac:dyDescent="0.25">
      <c r="A192" s="42">
        <f t="shared" si="15"/>
        <v>167</v>
      </c>
      <c r="B192" s="47" t="s">
        <v>168</v>
      </c>
      <c r="C192" s="48" t="s">
        <v>15</v>
      </c>
      <c r="D192" s="49" t="s">
        <v>33</v>
      </c>
      <c r="E192" s="49"/>
      <c r="F192" s="49" t="s">
        <v>336</v>
      </c>
      <c r="G192" s="49">
        <v>1</v>
      </c>
      <c r="H192" s="44">
        <v>1207741.25</v>
      </c>
      <c r="I192" s="40">
        <v>1165470.31</v>
      </c>
      <c r="J192" s="40">
        <v>672789.11</v>
      </c>
      <c r="K192" s="40">
        <v>467531.41</v>
      </c>
      <c r="L192" s="44">
        <v>25149.79</v>
      </c>
      <c r="M192" s="44">
        <v>42270.94</v>
      </c>
      <c r="N192" s="44">
        <v>0</v>
      </c>
      <c r="O192" s="40">
        <v>0</v>
      </c>
      <c r="P192" s="40">
        <v>0</v>
      </c>
      <c r="Q192" s="40">
        <v>0</v>
      </c>
      <c r="R192" s="44">
        <v>0</v>
      </c>
      <c r="S192" s="44">
        <v>0</v>
      </c>
      <c r="T192" s="44">
        <v>1207741.25</v>
      </c>
      <c r="U192" s="40">
        <v>1165470.31</v>
      </c>
      <c r="V192" s="40">
        <v>672789.11</v>
      </c>
      <c r="W192" s="40">
        <v>467531.41</v>
      </c>
      <c r="X192" s="44">
        <v>25149.79</v>
      </c>
      <c r="Y192" s="44">
        <v>42270.94</v>
      </c>
    </row>
    <row r="193" spans="1:25" x14ac:dyDescent="0.25">
      <c r="A193" s="42">
        <f t="shared" si="15"/>
        <v>168</v>
      </c>
      <c r="B193" s="47" t="s">
        <v>169</v>
      </c>
      <c r="C193" s="48" t="s">
        <v>15</v>
      </c>
      <c r="D193" s="49" t="s">
        <v>33</v>
      </c>
      <c r="E193" s="49"/>
      <c r="F193" s="49" t="s">
        <v>336</v>
      </c>
      <c r="G193" s="49">
        <v>1</v>
      </c>
      <c r="H193" s="44">
        <v>1747029.86</v>
      </c>
      <c r="I193" s="40">
        <v>1685883.81</v>
      </c>
      <c r="J193" s="40">
        <v>973207.34</v>
      </c>
      <c r="K193" s="40">
        <v>676296.63</v>
      </c>
      <c r="L193" s="44">
        <v>36379.839999999997</v>
      </c>
      <c r="M193" s="44">
        <v>61146.05</v>
      </c>
      <c r="N193" s="44">
        <v>0</v>
      </c>
      <c r="O193" s="40">
        <v>0</v>
      </c>
      <c r="P193" s="40">
        <v>0</v>
      </c>
      <c r="Q193" s="40">
        <v>0</v>
      </c>
      <c r="R193" s="44">
        <v>0</v>
      </c>
      <c r="S193" s="44">
        <v>0</v>
      </c>
      <c r="T193" s="44">
        <v>1747029.86</v>
      </c>
      <c r="U193" s="40">
        <v>1685883.81</v>
      </c>
      <c r="V193" s="40">
        <v>973207.34</v>
      </c>
      <c r="W193" s="40">
        <v>676296.63</v>
      </c>
      <c r="X193" s="44">
        <v>36379.839999999997</v>
      </c>
      <c r="Y193" s="44">
        <v>61146.05</v>
      </c>
    </row>
    <row r="194" spans="1:25" hidden="1" x14ac:dyDescent="0.25">
      <c r="A194" s="42">
        <f t="shared" si="15"/>
        <v>169</v>
      </c>
      <c r="B194" s="47" t="s">
        <v>170</v>
      </c>
      <c r="C194" s="48" t="s">
        <v>15</v>
      </c>
      <c r="D194" s="49" t="s">
        <v>33</v>
      </c>
      <c r="E194" s="49"/>
      <c r="F194" s="49" t="s">
        <v>336</v>
      </c>
      <c r="G194" s="49">
        <v>1</v>
      </c>
      <c r="H194" s="44">
        <v>458365.27</v>
      </c>
      <c r="I194" s="40">
        <v>442322.49</v>
      </c>
      <c r="J194" s="40">
        <v>255338.76718760293</v>
      </c>
      <c r="K194" s="40">
        <v>177438.80431680885</v>
      </c>
      <c r="L194" s="44">
        <v>9544.9184955882083</v>
      </c>
      <c r="M194" s="44">
        <v>16042.78</v>
      </c>
      <c r="N194" s="44">
        <v>588138.18000000005</v>
      </c>
      <c r="O194" s="40">
        <v>467569.85000000003</v>
      </c>
      <c r="P194" s="40">
        <v>269913.26864951506</v>
      </c>
      <c r="Q194" s="40">
        <v>187566.84770559525</v>
      </c>
      <c r="R194" s="44">
        <v>10089.733644889739</v>
      </c>
      <c r="S194" s="44">
        <v>120568.33</v>
      </c>
      <c r="T194" s="44">
        <v>1046503.4500000001</v>
      </c>
      <c r="U194" s="44">
        <v>909892.34000000008</v>
      </c>
      <c r="V194" s="44">
        <v>525252.03583711805</v>
      </c>
      <c r="W194" s="44">
        <v>365005.65202240413</v>
      </c>
      <c r="X194" s="44">
        <v>19634.652140477949</v>
      </c>
      <c r="Y194" s="44">
        <v>136611.11000000002</v>
      </c>
    </row>
    <row r="195" spans="1:25" hidden="1" x14ac:dyDescent="0.25">
      <c r="A195" s="42">
        <f t="shared" si="15"/>
        <v>170</v>
      </c>
      <c r="B195" s="47" t="s">
        <v>171</v>
      </c>
      <c r="C195" s="48" t="s">
        <v>15</v>
      </c>
      <c r="D195" s="49" t="s">
        <v>33</v>
      </c>
      <c r="E195" s="49"/>
      <c r="F195" s="49" t="s">
        <v>336</v>
      </c>
      <c r="G195" s="49">
        <v>1</v>
      </c>
      <c r="H195" s="44">
        <v>1012582.71</v>
      </c>
      <c r="I195" s="40">
        <v>977142.32</v>
      </c>
      <c r="J195" s="40">
        <v>564073.31979803741</v>
      </c>
      <c r="K195" s="40">
        <v>391983.15443592437</v>
      </c>
      <c r="L195" s="44">
        <v>21085.845766038194</v>
      </c>
      <c r="M195" s="44">
        <v>35440.39</v>
      </c>
      <c r="N195" s="44">
        <v>142007.18</v>
      </c>
      <c r="O195" s="40">
        <v>112895.70999999999</v>
      </c>
      <c r="P195" s="40">
        <v>65171.118502631725</v>
      </c>
      <c r="Q195" s="40">
        <v>45288.404383184759</v>
      </c>
      <c r="R195" s="44">
        <v>2436.1871141835059</v>
      </c>
      <c r="S195" s="44">
        <v>29111.47</v>
      </c>
      <c r="T195" s="44">
        <v>1154589.8899999999</v>
      </c>
      <c r="U195" s="44">
        <v>1090038.03</v>
      </c>
      <c r="V195" s="44">
        <v>629244.43830066919</v>
      </c>
      <c r="W195" s="44">
        <v>437271.55</v>
      </c>
      <c r="X195" s="44">
        <v>23522.04</v>
      </c>
      <c r="Y195" s="44">
        <v>64551.86</v>
      </c>
    </row>
    <row r="196" spans="1:25" hidden="1" x14ac:dyDescent="0.25">
      <c r="A196" s="42">
        <f t="shared" si="15"/>
        <v>171</v>
      </c>
      <c r="B196" s="47" t="s">
        <v>172</v>
      </c>
      <c r="C196" s="48" t="s">
        <v>15</v>
      </c>
      <c r="D196" s="49" t="s">
        <v>33</v>
      </c>
      <c r="E196" s="49"/>
      <c r="F196" s="49" t="s">
        <v>336</v>
      </c>
      <c r="G196" s="49">
        <v>1</v>
      </c>
      <c r="H196" s="44">
        <v>461488.77</v>
      </c>
      <c r="I196" s="40">
        <v>445336.66000000003</v>
      </c>
      <c r="J196" s="40">
        <v>257078.75208390306</v>
      </c>
      <c r="K196" s="40">
        <v>178647.94636339031</v>
      </c>
      <c r="L196" s="44">
        <v>9609.9615527066635</v>
      </c>
      <c r="M196" s="44">
        <v>16152.11</v>
      </c>
      <c r="N196" s="44">
        <v>255522.43</v>
      </c>
      <c r="O196" s="40">
        <v>203140.33</v>
      </c>
      <c r="P196" s="40">
        <v>117266.48000259454</v>
      </c>
      <c r="Q196" s="40">
        <v>81490.265764514887</v>
      </c>
      <c r="R196" s="44">
        <v>4383.5842328905592</v>
      </c>
      <c r="S196" s="44">
        <v>52382.1</v>
      </c>
      <c r="T196" s="44">
        <v>717011.2</v>
      </c>
      <c r="U196" s="44">
        <v>648476.99</v>
      </c>
      <c r="V196" s="44">
        <v>374345.23208649759</v>
      </c>
      <c r="W196" s="44">
        <v>260138.22</v>
      </c>
      <c r="X196" s="44">
        <v>13993.54</v>
      </c>
      <c r="Y196" s="44">
        <v>68534.209999999992</v>
      </c>
    </row>
    <row r="197" spans="1:25" ht="30" x14ac:dyDescent="0.25">
      <c r="A197" s="42">
        <f t="shared" si="15"/>
        <v>172</v>
      </c>
      <c r="B197" s="47" t="s">
        <v>173</v>
      </c>
      <c r="C197" s="48" t="s">
        <v>15</v>
      </c>
      <c r="D197" s="49" t="s">
        <v>174</v>
      </c>
      <c r="E197" s="49" t="s">
        <v>325</v>
      </c>
      <c r="F197" s="49" t="s">
        <v>336</v>
      </c>
      <c r="G197" s="49">
        <v>1</v>
      </c>
      <c r="H197" s="44">
        <v>1218394</v>
      </c>
      <c r="I197" s="40">
        <v>1194026.1200000001</v>
      </c>
      <c r="J197" s="40">
        <v>689273.47</v>
      </c>
      <c r="K197" s="40">
        <v>478986.65</v>
      </c>
      <c r="L197" s="44">
        <v>25766</v>
      </c>
      <c r="M197" s="44">
        <v>24367.88</v>
      </c>
      <c r="N197" s="44">
        <v>0</v>
      </c>
      <c r="O197" s="40">
        <v>0</v>
      </c>
      <c r="P197" s="40">
        <v>0</v>
      </c>
      <c r="Q197" s="40">
        <v>0</v>
      </c>
      <c r="R197" s="44">
        <v>0</v>
      </c>
      <c r="S197" s="44">
        <v>0</v>
      </c>
      <c r="T197" s="44">
        <v>1218394</v>
      </c>
      <c r="U197" s="40">
        <v>1194026.1200000001</v>
      </c>
      <c r="V197" s="40">
        <v>689273.47</v>
      </c>
      <c r="W197" s="40">
        <v>478986.65</v>
      </c>
      <c r="X197" s="44">
        <v>25766</v>
      </c>
      <c r="Y197" s="44">
        <v>24367.88</v>
      </c>
    </row>
    <row r="198" spans="1:25" ht="30" x14ac:dyDescent="0.25">
      <c r="A198" s="42">
        <f t="shared" si="15"/>
        <v>173</v>
      </c>
      <c r="B198" s="47" t="s">
        <v>205</v>
      </c>
      <c r="C198" s="48" t="s">
        <v>15</v>
      </c>
      <c r="D198" s="49" t="s">
        <v>206</v>
      </c>
      <c r="E198" s="49" t="s">
        <v>326</v>
      </c>
      <c r="F198" s="49" t="s">
        <v>336</v>
      </c>
      <c r="G198" s="49">
        <v>1</v>
      </c>
      <c r="H198" s="44">
        <v>1820071.15</v>
      </c>
      <c r="I198" s="40">
        <v>1783669.73</v>
      </c>
      <c r="J198" s="40">
        <v>1029656.05</v>
      </c>
      <c r="K198" s="40">
        <v>715523.7</v>
      </c>
      <c r="L198" s="44">
        <v>38489.980000000003</v>
      </c>
      <c r="M198" s="44">
        <v>36401.42</v>
      </c>
      <c r="N198" s="44">
        <v>0</v>
      </c>
      <c r="O198" s="40">
        <v>0</v>
      </c>
      <c r="P198" s="40">
        <v>0</v>
      </c>
      <c r="Q198" s="40">
        <v>0</v>
      </c>
      <c r="R198" s="44">
        <v>0</v>
      </c>
      <c r="S198" s="44">
        <v>0</v>
      </c>
      <c r="T198" s="44">
        <v>1820071.15</v>
      </c>
      <c r="U198" s="40">
        <v>1783669.73</v>
      </c>
      <c r="V198" s="40">
        <v>1029656.05</v>
      </c>
      <c r="W198" s="40">
        <v>715523.7</v>
      </c>
      <c r="X198" s="44">
        <v>38489.980000000003</v>
      </c>
      <c r="Y198" s="44">
        <v>36401.42</v>
      </c>
    </row>
    <row r="199" spans="1:25" x14ac:dyDescent="0.25">
      <c r="A199" s="42">
        <f t="shared" si="15"/>
        <v>174</v>
      </c>
      <c r="B199" s="47" t="s">
        <v>207</v>
      </c>
      <c r="C199" s="48" t="s">
        <v>15</v>
      </c>
      <c r="D199" s="49" t="s">
        <v>206</v>
      </c>
      <c r="E199" s="49"/>
      <c r="F199" s="49" t="s">
        <v>336</v>
      </c>
      <c r="G199" s="49">
        <v>1</v>
      </c>
      <c r="H199" s="44">
        <v>4449075.45</v>
      </c>
      <c r="I199" s="40">
        <v>4360093.95</v>
      </c>
      <c r="J199" s="40">
        <v>2516944.17</v>
      </c>
      <c r="K199" s="40">
        <v>1749062.9</v>
      </c>
      <c r="L199" s="44">
        <v>94086.88</v>
      </c>
      <c r="M199" s="44">
        <v>88981.5</v>
      </c>
      <c r="N199" s="44">
        <v>0</v>
      </c>
      <c r="O199" s="40">
        <v>0</v>
      </c>
      <c r="P199" s="40">
        <v>0</v>
      </c>
      <c r="Q199" s="40">
        <v>0</v>
      </c>
      <c r="R199" s="44">
        <v>0</v>
      </c>
      <c r="S199" s="44">
        <v>0</v>
      </c>
      <c r="T199" s="44">
        <v>4449075.45</v>
      </c>
      <c r="U199" s="40">
        <v>4360093.95</v>
      </c>
      <c r="V199" s="40">
        <v>2516944.17</v>
      </c>
      <c r="W199" s="40">
        <v>1749062.9</v>
      </c>
      <c r="X199" s="44">
        <v>94086.88</v>
      </c>
      <c r="Y199" s="44">
        <v>88981.5</v>
      </c>
    </row>
    <row r="200" spans="1:25" hidden="1" x14ac:dyDescent="0.25">
      <c r="A200" s="42">
        <f t="shared" si="15"/>
        <v>175</v>
      </c>
      <c r="B200" s="47" t="s">
        <v>208</v>
      </c>
      <c r="C200" s="48" t="s">
        <v>15</v>
      </c>
      <c r="D200" s="49" t="s">
        <v>33</v>
      </c>
      <c r="E200" s="49"/>
      <c r="F200" s="49" t="s">
        <v>336</v>
      </c>
      <c r="G200" s="49">
        <v>1</v>
      </c>
      <c r="H200" s="44">
        <v>282760.31</v>
      </c>
      <c r="I200" s="40">
        <v>272863.7</v>
      </c>
      <c r="J200" s="40">
        <v>157515.57999999999</v>
      </c>
      <c r="K200" s="40">
        <v>109459.97</v>
      </c>
      <c r="L200" s="44">
        <v>5888.15</v>
      </c>
      <c r="M200" s="44">
        <v>9896.61</v>
      </c>
      <c r="N200" s="44">
        <v>119559.85</v>
      </c>
      <c r="O200" s="40">
        <v>95050.08</v>
      </c>
      <c r="P200" s="40">
        <v>54869.41</v>
      </c>
      <c r="Q200" s="40">
        <v>38129.58</v>
      </c>
      <c r="R200" s="44">
        <v>2051.09</v>
      </c>
      <c r="S200" s="44">
        <v>24509.77</v>
      </c>
      <c r="T200" s="44">
        <v>402320.16000000003</v>
      </c>
      <c r="U200" s="44">
        <v>367913.78</v>
      </c>
      <c r="V200" s="44">
        <v>212384.99</v>
      </c>
      <c r="W200" s="44">
        <v>147589.54999999999</v>
      </c>
      <c r="X200" s="44">
        <v>7939.24</v>
      </c>
      <c r="Y200" s="44">
        <v>34406.380000000005</v>
      </c>
    </row>
    <row r="201" spans="1:25" hidden="1" x14ac:dyDescent="0.25">
      <c r="A201" s="42">
        <f t="shared" si="15"/>
        <v>176</v>
      </c>
      <c r="B201" s="47" t="s">
        <v>209</v>
      </c>
      <c r="C201" s="48" t="s">
        <v>15</v>
      </c>
      <c r="D201" s="49" t="s">
        <v>33</v>
      </c>
      <c r="E201" s="49"/>
      <c r="F201" s="49" t="s">
        <v>336</v>
      </c>
      <c r="G201" s="49">
        <v>1</v>
      </c>
      <c r="H201" s="44">
        <v>189081.24</v>
      </c>
      <c r="I201" s="40">
        <v>182463.4</v>
      </c>
      <c r="J201" s="40">
        <v>105330.35</v>
      </c>
      <c r="K201" s="40">
        <v>73195.66</v>
      </c>
      <c r="L201" s="44">
        <v>3937.39</v>
      </c>
      <c r="M201" s="44">
        <v>6617.84</v>
      </c>
      <c r="N201" s="44">
        <v>131222.20000000001</v>
      </c>
      <c r="O201" s="40">
        <v>104321.65000000001</v>
      </c>
      <c r="P201" s="40">
        <v>60221.58</v>
      </c>
      <c r="Q201" s="40">
        <v>41848.9</v>
      </c>
      <c r="R201" s="44">
        <v>2251.17</v>
      </c>
      <c r="S201" s="44">
        <v>26900.55</v>
      </c>
      <c r="T201" s="44">
        <v>320303.44</v>
      </c>
      <c r="U201" s="44">
        <v>286785.05</v>
      </c>
      <c r="V201" s="44">
        <v>165551.93</v>
      </c>
      <c r="W201" s="44">
        <v>115044.56</v>
      </c>
      <c r="X201" s="44">
        <v>6188.56</v>
      </c>
      <c r="Y201" s="44">
        <v>33518.39</v>
      </c>
    </row>
    <row r="202" spans="1:25" hidden="1" x14ac:dyDescent="0.25">
      <c r="A202" s="42">
        <f t="shared" si="15"/>
        <v>177</v>
      </c>
      <c r="B202" s="54" t="s">
        <v>210</v>
      </c>
      <c r="C202" s="48" t="s">
        <v>15</v>
      </c>
      <c r="D202" s="49" t="s">
        <v>33</v>
      </c>
      <c r="E202" s="49"/>
      <c r="F202" s="49" t="s">
        <v>336</v>
      </c>
      <c r="G202" s="49">
        <v>1</v>
      </c>
      <c r="H202" s="44">
        <v>1748414.14</v>
      </c>
      <c r="I202" s="40">
        <v>1687219.65</v>
      </c>
      <c r="J202" s="40">
        <v>973978.48</v>
      </c>
      <c r="K202" s="40">
        <v>676832.5</v>
      </c>
      <c r="L202" s="44">
        <v>36408.67</v>
      </c>
      <c r="M202" s="44">
        <v>61194.49</v>
      </c>
      <c r="N202" s="44">
        <v>5398299.1200000001</v>
      </c>
      <c r="O202" s="40">
        <v>4291647.8</v>
      </c>
      <c r="P202" s="40">
        <v>2477432.38</v>
      </c>
      <c r="Q202" s="40">
        <v>1721605.55</v>
      </c>
      <c r="R202" s="44">
        <v>92609.87</v>
      </c>
      <c r="S202" s="44">
        <v>1106651.32</v>
      </c>
      <c r="T202" s="44">
        <v>7146713.2599999998</v>
      </c>
      <c r="U202" s="44">
        <v>5978867.4499999993</v>
      </c>
      <c r="V202" s="44">
        <v>3451410.86</v>
      </c>
      <c r="W202" s="44">
        <v>2398438.0499999998</v>
      </c>
      <c r="X202" s="44">
        <v>129018.54</v>
      </c>
      <c r="Y202" s="44">
        <v>1167845.81</v>
      </c>
    </row>
    <row r="203" spans="1:25" x14ac:dyDescent="0.25">
      <c r="A203" s="42">
        <f t="shared" si="15"/>
        <v>178</v>
      </c>
      <c r="B203" s="54" t="s">
        <v>211</v>
      </c>
      <c r="C203" s="48" t="s">
        <v>15</v>
      </c>
      <c r="D203" s="49" t="s">
        <v>33</v>
      </c>
      <c r="E203" s="49"/>
      <c r="F203" s="49" t="s">
        <v>336</v>
      </c>
      <c r="G203" s="49">
        <v>1</v>
      </c>
      <c r="H203" s="44">
        <v>1148020.94</v>
      </c>
      <c r="I203" s="40">
        <v>1107840.21</v>
      </c>
      <c r="J203" s="40">
        <v>639521.07999999996</v>
      </c>
      <c r="K203" s="40">
        <v>444412.95</v>
      </c>
      <c r="L203" s="44">
        <v>23906.18</v>
      </c>
      <c r="M203" s="44">
        <v>40180.730000000003</v>
      </c>
      <c r="N203" s="44">
        <v>0</v>
      </c>
      <c r="O203" s="40">
        <v>0</v>
      </c>
      <c r="P203" s="40">
        <v>0</v>
      </c>
      <c r="Q203" s="40">
        <v>0</v>
      </c>
      <c r="R203" s="44">
        <v>0</v>
      </c>
      <c r="S203" s="44">
        <v>0</v>
      </c>
      <c r="T203" s="44">
        <v>1148020.94</v>
      </c>
      <c r="U203" s="40">
        <v>1107840.21</v>
      </c>
      <c r="V203" s="40">
        <v>639521.07999999996</v>
      </c>
      <c r="W203" s="40">
        <v>444412.95</v>
      </c>
      <c r="X203" s="44">
        <v>23906.18</v>
      </c>
      <c r="Y203" s="44">
        <v>40180.730000000003</v>
      </c>
    </row>
    <row r="204" spans="1:25" hidden="1" x14ac:dyDescent="0.25">
      <c r="A204" s="42">
        <f t="shared" si="15"/>
        <v>179</v>
      </c>
      <c r="B204" s="54" t="s">
        <v>212</v>
      </c>
      <c r="C204" s="48" t="s">
        <v>15</v>
      </c>
      <c r="D204" s="49" t="s">
        <v>33</v>
      </c>
      <c r="E204" s="49"/>
      <c r="F204" s="49" t="s">
        <v>336</v>
      </c>
      <c r="G204" s="49">
        <v>1</v>
      </c>
      <c r="H204" s="44">
        <v>1356298.86</v>
      </c>
      <c r="I204" s="40">
        <v>1308828.4000000001</v>
      </c>
      <c r="J204" s="40">
        <v>755545.19</v>
      </c>
      <c r="K204" s="40">
        <v>525039.88</v>
      </c>
      <c r="L204" s="44">
        <v>28243.33</v>
      </c>
      <c r="M204" s="44">
        <v>47470.46</v>
      </c>
      <c r="N204" s="44">
        <v>245730.27</v>
      </c>
      <c r="O204" s="40">
        <v>195355.56</v>
      </c>
      <c r="P204" s="40">
        <v>112772.57</v>
      </c>
      <c r="Q204" s="40">
        <v>78367.39</v>
      </c>
      <c r="R204" s="44">
        <v>4215.6000000000004</v>
      </c>
      <c r="S204" s="44">
        <v>50374.71</v>
      </c>
      <c r="T204" s="44">
        <v>1602029.1300000001</v>
      </c>
      <c r="U204" s="44">
        <v>1504183.9600000002</v>
      </c>
      <c r="V204" s="44">
        <v>868317.76</v>
      </c>
      <c r="W204" s="44">
        <v>603407.27</v>
      </c>
      <c r="X204" s="44">
        <v>32458.93</v>
      </c>
      <c r="Y204" s="44">
        <v>97845.17</v>
      </c>
    </row>
    <row r="205" spans="1:25" x14ac:dyDescent="0.25">
      <c r="A205" s="42">
        <f t="shared" si="15"/>
        <v>180</v>
      </c>
      <c r="B205" s="47" t="s">
        <v>213</v>
      </c>
      <c r="C205" s="48" t="s">
        <v>15</v>
      </c>
      <c r="D205" s="49" t="s">
        <v>33</v>
      </c>
      <c r="E205" s="49"/>
      <c r="F205" s="49" t="s">
        <v>336</v>
      </c>
      <c r="G205" s="49">
        <v>1</v>
      </c>
      <c r="H205" s="44">
        <v>785830.36</v>
      </c>
      <c r="I205" s="40">
        <v>758326.29999999993</v>
      </c>
      <c r="J205" s="40">
        <v>437757.76</v>
      </c>
      <c r="K205" s="40">
        <v>304204.55</v>
      </c>
      <c r="L205" s="44">
        <v>16363.99</v>
      </c>
      <c r="M205" s="44">
        <v>27504.06</v>
      </c>
      <c r="N205" s="44">
        <v>0</v>
      </c>
      <c r="O205" s="40">
        <v>0</v>
      </c>
      <c r="P205" s="40">
        <v>0</v>
      </c>
      <c r="Q205" s="40">
        <v>0</v>
      </c>
      <c r="R205" s="44">
        <v>0</v>
      </c>
      <c r="S205" s="44">
        <v>0</v>
      </c>
      <c r="T205" s="44">
        <v>785830.36</v>
      </c>
      <c r="U205" s="40">
        <v>758326.29999999993</v>
      </c>
      <c r="V205" s="40">
        <v>437757.76</v>
      </c>
      <c r="W205" s="40">
        <v>304204.55</v>
      </c>
      <c r="X205" s="44">
        <v>16363.99</v>
      </c>
      <c r="Y205" s="44">
        <v>27504.06</v>
      </c>
    </row>
    <row r="206" spans="1:25" x14ac:dyDescent="0.25">
      <c r="A206" s="42">
        <f t="shared" si="15"/>
        <v>181</v>
      </c>
      <c r="B206" s="47" t="s">
        <v>214</v>
      </c>
      <c r="C206" s="48" t="s">
        <v>15</v>
      </c>
      <c r="D206" s="49" t="s">
        <v>33</v>
      </c>
      <c r="E206" s="49"/>
      <c r="F206" s="49" t="s">
        <v>336</v>
      </c>
      <c r="G206" s="49">
        <v>1</v>
      </c>
      <c r="H206" s="44">
        <v>188474.9</v>
      </c>
      <c r="I206" s="40">
        <v>181878.28</v>
      </c>
      <c r="J206" s="40">
        <v>104992.57</v>
      </c>
      <c r="K206" s="40">
        <v>72960.94</v>
      </c>
      <c r="L206" s="44">
        <v>3924.77</v>
      </c>
      <c r="M206" s="44">
        <v>6596.62</v>
      </c>
      <c r="N206" s="44">
        <v>0</v>
      </c>
      <c r="O206" s="40">
        <v>0</v>
      </c>
      <c r="P206" s="40">
        <v>0</v>
      </c>
      <c r="Q206" s="40">
        <v>0</v>
      </c>
      <c r="R206" s="44">
        <v>0</v>
      </c>
      <c r="S206" s="44">
        <v>0</v>
      </c>
      <c r="T206" s="44">
        <v>188474.9</v>
      </c>
      <c r="U206" s="40">
        <v>181878.28</v>
      </c>
      <c r="V206" s="40">
        <v>104992.57</v>
      </c>
      <c r="W206" s="40">
        <v>72960.94</v>
      </c>
      <c r="X206" s="44">
        <v>3924.77</v>
      </c>
      <c r="Y206" s="44">
        <v>6596.62</v>
      </c>
    </row>
    <row r="207" spans="1:25" x14ac:dyDescent="0.25">
      <c r="A207" s="42">
        <f t="shared" si="15"/>
        <v>182</v>
      </c>
      <c r="B207" s="47" t="s">
        <v>215</v>
      </c>
      <c r="C207" s="48" t="s">
        <v>15</v>
      </c>
      <c r="D207" s="49" t="s">
        <v>33</v>
      </c>
      <c r="E207" s="49"/>
      <c r="F207" s="49" t="s">
        <v>336</v>
      </c>
      <c r="G207" s="49">
        <v>1</v>
      </c>
      <c r="H207" s="44">
        <v>1385300.71</v>
      </c>
      <c r="I207" s="40">
        <v>1336815.19</v>
      </c>
      <c r="J207" s="40">
        <v>771701.08</v>
      </c>
      <c r="K207" s="40">
        <v>536266.85</v>
      </c>
      <c r="L207" s="44">
        <v>28847.26</v>
      </c>
      <c r="M207" s="44">
        <v>48485.52</v>
      </c>
      <c r="N207" s="44">
        <v>0</v>
      </c>
      <c r="O207" s="40">
        <v>0</v>
      </c>
      <c r="P207" s="40">
        <v>0</v>
      </c>
      <c r="Q207" s="40">
        <v>0</v>
      </c>
      <c r="R207" s="44">
        <v>0</v>
      </c>
      <c r="S207" s="44">
        <v>0</v>
      </c>
      <c r="T207" s="44">
        <v>1385300.71</v>
      </c>
      <c r="U207" s="40">
        <v>1336815.19</v>
      </c>
      <c r="V207" s="40">
        <v>771701.08</v>
      </c>
      <c r="W207" s="40">
        <v>536266.85</v>
      </c>
      <c r="X207" s="44">
        <v>28847.26</v>
      </c>
      <c r="Y207" s="44">
        <v>48485.52</v>
      </c>
    </row>
    <row r="208" spans="1:25" x14ac:dyDescent="0.25">
      <c r="A208" s="42">
        <f t="shared" si="15"/>
        <v>183</v>
      </c>
      <c r="B208" s="47" t="s">
        <v>216</v>
      </c>
      <c r="C208" s="48" t="s">
        <v>15</v>
      </c>
      <c r="D208" s="49" t="s">
        <v>33</v>
      </c>
      <c r="E208" s="49"/>
      <c r="F208" s="49" t="s">
        <v>336</v>
      </c>
      <c r="G208" s="49">
        <v>1</v>
      </c>
      <c r="H208" s="44">
        <v>602824.25</v>
      </c>
      <c r="I208" s="40">
        <v>581725.4</v>
      </c>
      <c r="J208" s="40">
        <v>335811.65</v>
      </c>
      <c r="K208" s="40">
        <v>233360.64000000001</v>
      </c>
      <c r="L208" s="44">
        <v>12553.11</v>
      </c>
      <c r="M208" s="44">
        <v>21098.85</v>
      </c>
      <c r="N208" s="44">
        <v>0</v>
      </c>
      <c r="O208" s="40">
        <v>0</v>
      </c>
      <c r="P208" s="40">
        <v>0</v>
      </c>
      <c r="Q208" s="40">
        <v>0</v>
      </c>
      <c r="R208" s="44">
        <v>0</v>
      </c>
      <c r="S208" s="44">
        <v>0</v>
      </c>
      <c r="T208" s="44">
        <v>602824.25</v>
      </c>
      <c r="U208" s="40">
        <v>581725.4</v>
      </c>
      <c r="V208" s="40">
        <v>335811.65</v>
      </c>
      <c r="W208" s="40">
        <v>233360.64000000001</v>
      </c>
      <c r="X208" s="44">
        <v>12553.11</v>
      </c>
      <c r="Y208" s="44">
        <v>21098.85</v>
      </c>
    </row>
    <row r="209" spans="1:25" hidden="1" x14ac:dyDescent="0.25">
      <c r="A209" s="42">
        <f t="shared" si="15"/>
        <v>184</v>
      </c>
      <c r="B209" s="47" t="s">
        <v>217</v>
      </c>
      <c r="C209" s="48" t="s">
        <v>15</v>
      </c>
      <c r="D209" s="49" t="s">
        <v>112</v>
      </c>
      <c r="E209" s="49"/>
      <c r="F209" s="49" t="s">
        <v>336</v>
      </c>
      <c r="G209" s="49">
        <v>1</v>
      </c>
      <c r="H209" s="44">
        <v>2377055.36</v>
      </c>
      <c r="I209" s="40">
        <v>2329514.25</v>
      </c>
      <c r="J209" s="40">
        <v>1344754.81</v>
      </c>
      <c r="K209" s="40">
        <v>934490.63</v>
      </c>
      <c r="L209" s="44">
        <v>50268.81</v>
      </c>
      <c r="M209" s="44">
        <v>47541.11</v>
      </c>
      <c r="N209" s="44">
        <v>495192.13</v>
      </c>
      <c r="O209" s="40">
        <v>396153.7</v>
      </c>
      <c r="P209" s="40">
        <v>228686.98</v>
      </c>
      <c r="Q209" s="40">
        <v>158918.07999999999</v>
      </c>
      <c r="R209" s="44">
        <v>8548.64</v>
      </c>
      <c r="S209" s="44">
        <v>99038.43</v>
      </c>
      <c r="T209" s="44">
        <v>2872247.4899999998</v>
      </c>
      <c r="U209" s="44">
        <v>2725667.95</v>
      </c>
      <c r="V209" s="44">
        <v>1573441.79</v>
      </c>
      <c r="W209" s="44">
        <v>1093408.71</v>
      </c>
      <c r="X209" s="44">
        <v>58817.45</v>
      </c>
      <c r="Y209" s="44">
        <v>146579.53999999998</v>
      </c>
    </row>
    <row r="210" spans="1:25" hidden="1" x14ac:dyDescent="0.25">
      <c r="A210" s="42">
        <f t="shared" si="15"/>
        <v>185</v>
      </c>
      <c r="B210" s="54" t="s">
        <v>218</v>
      </c>
      <c r="C210" s="48" t="s">
        <v>15</v>
      </c>
      <c r="D210" s="49" t="s">
        <v>112</v>
      </c>
      <c r="E210" s="49"/>
      <c r="F210" s="49" t="s">
        <v>336</v>
      </c>
      <c r="G210" s="49">
        <v>1</v>
      </c>
      <c r="H210" s="44">
        <v>1248392.55</v>
      </c>
      <c r="I210" s="40">
        <v>1186291.4200000002</v>
      </c>
      <c r="J210" s="40">
        <v>626940.77</v>
      </c>
      <c r="K210" s="40">
        <v>435670.7</v>
      </c>
      <c r="L210" s="44">
        <v>123679.95</v>
      </c>
      <c r="M210" s="44">
        <v>62101.13</v>
      </c>
      <c r="N210" s="44">
        <v>1399027.09</v>
      </c>
      <c r="O210" s="40">
        <v>1119221.6700000002</v>
      </c>
      <c r="P210" s="40">
        <v>645130.86</v>
      </c>
      <c r="Q210" s="40">
        <v>448311.28</v>
      </c>
      <c r="R210" s="44">
        <v>25779.53</v>
      </c>
      <c r="S210" s="44">
        <v>279805.42</v>
      </c>
      <c r="T210" s="44">
        <v>2647419.64</v>
      </c>
      <c r="U210" s="44">
        <v>2305513.0900000003</v>
      </c>
      <c r="V210" s="44">
        <v>1272071.6299999999</v>
      </c>
      <c r="W210" s="44">
        <v>883981.98</v>
      </c>
      <c r="X210" s="44">
        <v>149459.48000000001</v>
      </c>
      <c r="Y210" s="44">
        <v>341906.55</v>
      </c>
    </row>
    <row r="211" spans="1:25" ht="30" x14ac:dyDescent="0.25">
      <c r="A211" s="42">
        <f t="shared" si="15"/>
        <v>186</v>
      </c>
      <c r="B211" s="47" t="s">
        <v>219</v>
      </c>
      <c r="C211" s="48" t="s">
        <v>15</v>
      </c>
      <c r="D211" s="49" t="s">
        <v>220</v>
      </c>
      <c r="E211" s="49" t="s">
        <v>327</v>
      </c>
      <c r="F211" s="49" t="s">
        <v>336</v>
      </c>
      <c r="G211" s="49">
        <v>1</v>
      </c>
      <c r="H211" s="44">
        <v>4344711.47</v>
      </c>
      <c r="I211" s="40">
        <v>4257817.2399999993</v>
      </c>
      <c r="J211" s="40">
        <v>2457903.0699999998</v>
      </c>
      <c r="K211" s="40">
        <v>1708034.34</v>
      </c>
      <c r="L211" s="44">
        <v>91879.83</v>
      </c>
      <c r="M211" s="44">
        <v>86894.23</v>
      </c>
      <c r="N211" s="44">
        <v>0</v>
      </c>
      <c r="O211" s="40">
        <v>0</v>
      </c>
      <c r="P211" s="40">
        <v>0</v>
      </c>
      <c r="Q211" s="40">
        <v>0</v>
      </c>
      <c r="R211" s="44">
        <v>0</v>
      </c>
      <c r="S211" s="44">
        <v>0</v>
      </c>
      <c r="T211" s="44">
        <v>4344711.47</v>
      </c>
      <c r="U211" s="40">
        <v>4257817.2399999993</v>
      </c>
      <c r="V211" s="40">
        <v>2457903.0699999998</v>
      </c>
      <c r="W211" s="40">
        <v>1708034.34</v>
      </c>
      <c r="X211" s="44">
        <v>91879.83</v>
      </c>
      <c r="Y211" s="44">
        <v>86894.23</v>
      </c>
    </row>
    <row r="212" spans="1:25" ht="30" hidden="1" x14ac:dyDescent="0.25">
      <c r="A212" s="42">
        <f t="shared" si="15"/>
        <v>187</v>
      </c>
      <c r="B212" s="47" t="s">
        <v>221</v>
      </c>
      <c r="C212" s="48" t="s">
        <v>15</v>
      </c>
      <c r="D212" s="49" t="s">
        <v>222</v>
      </c>
      <c r="E212" s="49" t="s">
        <v>328</v>
      </c>
      <c r="F212" s="49" t="s">
        <v>336</v>
      </c>
      <c r="G212" s="49">
        <v>1</v>
      </c>
      <c r="H212" s="44">
        <v>2650621.87</v>
      </c>
      <c r="I212" s="40">
        <v>2597609.4300000002</v>
      </c>
      <c r="J212" s="40">
        <v>1532589.56</v>
      </c>
      <c r="K212" s="40">
        <v>1065019.8700000001</v>
      </c>
      <c r="L212" s="44">
        <v>0</v>
      </c>
      <c r="M212" s="44">
        <v>53012.44</v>
      </c>
      <c r="N212" s="44">
        <v>93941.52</v>
      </c>
      <c r="O212" s="40">
        <v>75153.22</v>
      </c>
      <c r="P212" s="40">
        <v>44340.4</v>
      </c>
      <c r="Q212" s="40">
        <v>30812.82</v>
      </c>
      <c r="R212" s="44">
        <v>0</v>
      </c>
      <c r="S212" s="44">
        <v>18788.3</v>
      </c>
      <c r="T212" s="44">
        <v>2744563.39</v>
      </c>
      <c r="U212" s="44">
        <v>2672762.6500000004</v>
      </c>
      <c r="V212" s="44">
        <v>1576929.96</v>
      </c>
      <c r="W212" s="44">
        <v>1095832.69</v>
      </c>
      <c r="X212" s="44">
        <v>0</v>
      </c>
      <c r="Y212" s="44">
        <v>71800.740000000005</v>
      </c>
    </row>
    <row r="213" spans="1:25" ht="30" x14ac:dyDescent="0.25">
      <c r="A213" s="42">
        <f t="shared" si="15"/>
        <v>188</v>
      </c>
      <c r="B213" s="54" t="s">
        <v>223</v>
      </c>
      <c r="C213" s="48" t="s">
        <v>15</v>
      </c>
      <c r="D213" s="49" t="s">
        <v>224</v>
      </c>
      <c r="E213" s="49" t="s">
        <v>329</v>
      </c>
      <c r="F213" s="49" t="s">
        <v>340</v>
      </c>
      <c r="G213" s="49">
        <v>1</v>
      </c>
      <c r="H213" s="44">
        <v>2007804.17</v>
      </c>
      <c r="I213" s="40">
        <v>1947570.04</v>
      </c>
      <c r="J213" s="40">
        <v>1149066.32</v>
      </c>
      <c r="K213" s="40">
        <v>798503.72</v>
      </c>
      <c r="L213" s="44">
        <v>0</v>
      </c>
      <c r="M213" s="44">
        <v>60234.13</v>
      </c>
      <c r="N213" s="44">
        <v>0</v>
      </c>
      <c r="O213" s="40">
        <v>0</v>
      </c>
      <c r="P213" s="40">
        <v>0</v>
      </c>
      <c r="Q213" s="40">
        <v>0</v>
      </c>
      <c r="R213" s="44">
        <v>0</v>
      </c>
      <c r="S213" s="44">
        <v>0</v>
      </c>
      <c r="T213" s="44">
        <v>2007804.17</v>
      </c>
      <c r="U213" s="40">
        <v>1947570.04</v>
      </c>
      <c r="V213" s="40">
        <v>1149066.32</v>
      </c>
      <c r="W213" s="40">
        <v>798503.72</v>
      </c>
      <c r="X213" s="44">
        <v>0</v>
      </c>
      <c r="Y213" s="44">
        <v>60234.13</v>
      </c>
    </row>
    <row r="214" spans="1:25" x14ac:dyDescent="0.25">
      <c r="A214" s="42">
        <f t="shared" si="15"/>
        <v>189</v>
      </c>
      <c r="B214" s="47" t="s">
        <v>254</v>
      </c>
      <c r="C214" s="48" t="s">
        <v>15</v>
      </c>
      <c r="D214" s="49" t="s">
        <v>33</v>
      </c>
      <c r="E214" s="49"/>
      <c r="F214" s="49" t="s">
        <v>336</v>
      </c>
      <c r="G214" s="49">
        <v>1</v>
      </c>
      <c r="H214" s="44">
        <v>407654.19</v>
      </c>
      <c r="I214" s="40">
        <v>393386.29</v>
      </c>
      <c r="J214" s="40">
        <v>227089.45</v>
      </c>
      <c r="K214" s="40">
        <v>157807.92000000001</v>
      </c>
      <c r="L214" s="44">
        <v>8488.92</v>
      </c>
      <c r="M214" s="44">
        <v>14267.9</v>
      </c>
      <c r="N214" s="44">
        <v>0</v>
      </c>
      <c r="O214" s="40">
        <v>0</v>
      </c>
      <c r="P214" s="40">
        <v>0</v>
      </c>
      <c r="Q214" s="40">
        <v>0</v>
      </c>
      <c r="R214" s="44">
        <v>0</v>
      </c>
      <c r="S214" s="44">
        <v>0</v>
      </c>
      <c r="T214" s="44">
        <v>407654.19</v>
      </c>
      <c r="U214" s="40">
        <v>393386.29</v>
      </c>
      <c r="V214" s="40">
        <v>227089.45</v>
      </c>
      <c r="W214" s="40">
        <v>157807.92000000001</v>
      </c>
      <c r="X214" s="44">
        <v>8488.92</v>
      </c>
      <c r="Y214" s="44">
        <v>14267.9</v>
      </c>
    </row>
    <row r="215" spans="1:25" x14ac:dyDescent="0.25">
      <c r="A215" s="42">
        <f t="shared" si="15"/>
        <v>190</v>
      </c>
      <c r="B215" s="47" t="s">
        <v>255</v>
      </c>
      <c r="C215" s="48" t="s">
        <v>15</v>
      </c>
      <c r="D215" s="49" t="s">
        <v>33</v>
      </c>
      <c r="E215" s="49"/>
      <c r="F215" s="49" t="s">
        <v>336</v>
      </c>
      <c r="G215" s="49">
        <v>1</v>
      </c>
      <c r="H215" s="44">
        <v>710797.82</v>
      </c>
      <c r="I215" s="40">
        <v>685919.89999999991</v>
      </c>
      <c r="J215" s="40">
        <v>395959.84</v>
      </c>
      <c r="K215" s="40">
        <v>275158.53000000003</v>
      </c>
      <c r="L215" s="44">
        <v>14801.53</v>
      </c>
      <c r="M215" s="44">
        <v>24877.919999999998</v>
      </c>
      <c r="N215" s="44">
        <v>0</v>
      </c>
      <c r="O215" s="40">
        <v>0</v>
      </c>
      <c r="P215" s="40">
        <v>0</v>
      </c>
      <c r="Q215" s="40">
        <v>0</v>
      </c>
      <c r="R215" s="44">
        <v>0</v>
      </c>
      <c r="S215" s="44">
        <v>0</v>
      </c>
      <c r="T215" s="44">
        <v>710797.82</v>
      </c>
      <c r="U215" s="40">
        <v>685919.89999999991</v>
      </c>
      <c r="V215" s="40">
        <v>395959.84</v>
      </c>
      <c r="W215" s="40">
        <v>275158.53000000003</v>
      </c>
      <c r="X215" s="44">
        <v>14801.53</v>
      </c>
      <c r="Y215" s="44">
        <v>24877.919999999998</v>
      </c>
    </row>
    <row r="216" spans="1:25" hidden="1" x14ac:dyDescent="0.25">
      <c r="A216" s="42"/>
      <c r="B216" s="47" t="s">
        <v>274</v>
      </c>
      <c r="C216" s="48"/>
      <c r="D216" s="49"/>
      <c r="E216" s="49"/>
      <c r="F216" s="49"/>
      <c r="G216" s="49"/>
      <c r="H216" s="44">
        <v>0</v>
      </c>
      <c r="I216" s="40">
        <v>0</v>
      </c>
      <c r="J216" s="40">
        <v>0</v>
      </c>
      <c r="K216" s="40">
        <v>0</v>
      </c>
      <c r="L216" s="44">
        <v>0</v>
      </c>
      <c r="M216" s="44">
        <v>0</v>
      </c>
      <c r="N216" s="44">
        <v>419713.93</v>
      </c>
      <c r="O216" s="40">
        <v>419713.93</v>
      </c>
      <c r="P216" s="40">
        <v>244068.83</v>
      </c>
      <c r="Q216" s="40">
        <v>169607.15</v>
      </c>
      <c r="R216" s="44">
        <v>6037.95</v>
      </c>
      <c r="S216" s="44">
        <v>0</v>
      </c>
      <c r="T216" s="44">
        <v>279805.42</v>
      </c>
      <c r="U216" s="44">
        <v>279805.42</v>
      </c>
      <c r="V216" s="44">
        <v>161522.81</v>
      </c>
      <c r="W216" s="44">
        <v>112244.66</v>
      </c>
      <c r="X216" s="44">
        <v>6037.95</v>
      </c>
      <c r="Y216" s="44">
        <v>0</v>
      </c>
    </row>
    <row r="217" spans="1:25" s="78" customFormat="1" ht="24.75" hidden="1" customHeight="1" x14ac:dyDescent="0.2">
      <c r="A217" s="45"/>
      <c r="B217" s="116" t="s">
        <v>280</v>
      </c>
      <c r="C217" s="117"/>
      <c r="D217" s="118"/>
      <c r="E217" s="65"/>
      <c r="F217" s="65"/>
      <c r="G217" s="57">
        <f>SUM(G218:G231)</f>
        <v>14</v>
      </c>
      <c r="H217" s="46">
        <f>SUM(H218:H231)</f>
        <v>18081083.629999999</v>
      </c>
      <c r="I217" s="46">
        <f t="shared" ref="I217:Y217" si="17">SUM(I218:I231)</f>
        <v>17369330.359999999</v>
      </c>
      <c r="J217" s="46">
        <f t="shared" si="17"/>
        <v>8631284.5700000003</v>
      </c>
      <c r="K217" s="46">
        <f t="shared" si="17"/>
        <v>5998014.0300000012</v>
      </c>
      <c r="L217" s="46">
        <f t="shared" si="17"/>
        <v>2740031.76</v>
      </c>
      <c r="M217" s="46">
        <f t="shared" si="17"/>
        <v>711753.27</v>
      </c>
      <c r="N217" s="46">
        <f t="shared" si="17"/>
        <v>2198823.59</v>
      </c>
      <c r="O217" s="46">
        <f t="shared" si="17"/>
        <v>1660639.64</v>
      </c>
      <c r="P217" s="46">
        <f t="shared" si="17"/>
        <v>825216.13</v>
      </c>
      <c r="Q217" s="46">
        <f t="shared" si="17"/>
        <v>573455.27</v>
      </c>
      <c r="R217" s="46">
        <f t="shared" si="17"/>
        <v>261968.24</v>
      </c>
      <c r="S217" s="46">
        <f t="shared" si="17"/>
        <v>538183.94999999995</v>
      </c>
      <c r="T217" s="46">
        <f t="shared" si="17"/>
        <v>20279907.219999995</v>
      </c>
      <c r="U217" s="46">
        <f t="shared" si="17"/>
        <v>19029970.000000004</v>
      </c>
      <c r="V217" s="46">
        <f t="shared" si="17"/>
        <v>9456500.7000000011</v>
      </c>
      <c r="W217" s="46">
        <f t="shared" si="17"/>
        <v>6571469.2999999998</v>
      </c>
      <c r="X217" s="46">
        <f t="shared" si="17"/>
        <v>3002000.0000000005</v>
      </c>
      <c r="Y217" s="46">
        <f t="shared" si="17"/>
        <v>1249937.2200000002</v>
      </c>
    </row>
    <row r="218" spans="1:25" ht="30" hidden="1" x14ac:dyDescent="0.25">
      <c r="A218" s="43">
        <v>191</v>
      </c>
      <c r="B218" s="47" t="s">
        <v>11</v>
      </c>
      <c r="C218" s="48" t="s">
        <v>12</v>
      </c>
      <c r="D218" s="49" t="s">
        <v>13</v>
      </c>
      <c r="E218" s="49" t="s">
        <v>330</v>
      </c>
      <c r="F218" s="49" t="s">
        <v>334</v>
      </c>
      <c r="G218" s="49">
        <v>1</v>
      </c>
      <c r="H218" s="44">
        <v>2591112.44</v>
      </c>
      <c r="I218" s="40">
        <v>2500423.5</v>
      </c>
      <c r="J218" s="40">
        <v>1242527.1200000001</v>
      </c>
      <c r="K218" s="40">
        <v>863451.05</v>
      </c>
      <c r="L218" s="44">
        <v>394445.33</v>
      </c>
      <c r="M218" s="44">
        <v>90688.94</v>
      </c>
      <c r="N218" s="44">
        <v>720246.04</v>
      </c>
      <c r="O218" s="40">
        <v>500571</v>
      </c>
      <c r="P218" s="40">
        <v>248747.08</v>
      </c>
      <c r="Q218" s="40">
        <v>172858.14</v>
      </c>
      <c r="R218" s="44">
        <v>78965.78</v>
      </c>
      <c r="S218" s="44">
        <v>219675.04</v>
      </c>
      <c r="T218" s="44">
        <v>3311358.48</v>
      </c>
      <c r="U218" s="44">
        <v>3000994.5</v>
      </c>
      <c r="V218" s="44">
        <v>1491274.2</v>
      </c>
      <c r="W218" s="44">
        <v>1036309.19</v>
      </c>
      <c r="X218" s="44">
        <v>473411.11</v>
      </c>
      <c r="Y218" s="44">
        <v>310363.98</v>
      </c>
    </row>
    <row r="219" spans="1:25" ht="30" x14ac:dyDescent="0.25">
      <c r="A219" s="42">
        <f t="shared" ref="A219:A231" si="18">A218+1</f>
        <v>192</v>
      </c>
      <c r="B219" s="47" t="s">
        <v>20</v>
      </c>
      <c r="C219" s="48" t="s">
        <v>12</v>
      </c>
      <c r="D219" s="49" t="s">
        <v>13</v>
      </c>
      <c r="E219" s="49"/>
      <c r="F219" s="49" t="s">
        <v>334</v>
      </c>
      <c r="G219" s="49">
        <v>1</v>
      </c>
      <c r="H219" s="44">
        <v>2931084.69</v>
      </c>
      <c r="I219" s="40">
        <v>2828496.73</v>
      </c>
      <c r="J219" s="40">
        <v>1405555.46</v>
      </c>
      <c r="K219" s="40">
        <v>976741.93</v>
      </c>
      <c r="L219" s="44">
        <v>446199.34</v>
      </c>
      <c r="M219" s="44">
        <v>102587.96</v>
      </c>
      <c r="N219" s="44">
        <v>0</v>
      </c>
      <c r="O219" s="40">
        <v>0</v>
      </c>
      <c r="P219" s="40">
        <v>0</v>
      </c>
      <c r="Q219" s="40">
        <v>0</v>
      </c>
      <c r="R219" s="44">
        <v>0</v>
      </c>
      <c r="S219" s="44">
        <v>0</v>
      </c>
      <c r="T219" s="44">
        <v>2931084.69</v>
      </c>
      <c r="U219" s="44">
        <v>2828496.73</v>
      </c>
      <c r="V219" s="44">
        <v>1405555.46</v>
      </c>
      <c r="W219" s="44">
        <v>976741.93</v>
      </c>
      <c r="X219" s="44">
        <v>446199.34</v>
      </c>
      <c r="Y219" s="44">
        <v>102587.96</v>
      </c>
    </row>
    <row r="220" spans="1:25" x14ac:dyDescent="0.25">
      <c r="A220" s="42">
        <f t="shared" si="18"/>
        <v>193</v>
      </c>
      <c r="B220" s="47" t="s">
        <v>34</v>
      </c>
      <c r="C220" s="48" t="s">
        <v>12</v>
      </c>
      <c r="D220" s="49" t="s">
        <v>30</v>
      </c>
      <c r="E220" s="49"/>
      <c r="F220" s="49"/>
      <c r="G220" s="49">
        <v>1</v>
      </c>
      <c r="H220" s="44">
        <v>1395580.65</v>
      </c>
      <c r="I220" s="40">
        <v>1346735.33</v>
      </c>
      <c r="J220" s="40">
        <v>669228.69999999995</v>
      </c>
      <c r="K220" s="40">
        <v>465057.23</v>
      </c>
      <c r="L220" s="44">
        <v>212449.4</v>
      </c>
      <c r="M220" s="44">
        <v>48845.32</v>
      </c>
      <c r="N220" s="44">
        <v>0</v>
      </c>
      <c r="O220" s="40">
        <v>0</v>
      </c>
      <c r="P220" s="40">
        <v>0</v>
      </c>
      <c r="Q220" s="40">
        <v>0</v>
      </c>
      <c r="R220" s="44">
        <v>0</v>
      </c>
      <c r="S220" s="44">
        <v>0</v>
      </c>
      <c r="T220" s="44">
        <v>1395580.65</v>
      </c>
      <c r="U220" s="44">
        <v>1346735.33</v>
      </c>
      <c r="V220" s="44">
        <v>669228.69999999995</v>
      </c>
      <c r="W220" s="44">
        <v>465057.23</v>
      </c>
      <c r="X220" s="44">
        <v>212449.4</v>
      </c>
      <c r="Y220" s="44">
        <v>48845.32</v>
      </c>
    </row>
    <row r="221" spans="1:25" ht="30" hidden="1" x14ac:dyDescent="0.25">
      <c r="A221" s="42">
        <f t="shared" si="18"/>
        <v>194</v>
      </c>
      <c r="B221" s="47" t="s">
        <v>48</v>
      </c>
      <c r="C221" s="48" t="s">
        <v>12</v>
      </c>
      <c r="D221" s="49" t="s">
        <v>49</v>
      </c>
      <c r="E221" s="49" t="s">
        <v>331</v>
      </c>
      <c r="F221" s="49" t="s">
        <v>334</v>
      </c>
      <c r="G221" s="49">
        <v>1</v>
      </c>
      <c r="H221" s="44">
        <v>570098.12</v>
      </c>
      <c r="I221" s="40">
        <v>547294.19999999995</v>
      </c>
      <c r="J221" s="40">
        <v>271965.08</v>
      </c>
      <c r="K221" s="40">
        <v>188992.69</v>
      </c>
      <c r="L221" s="44">
        <v>86336.43</v>
      </c>
      <c r="M221" s="44">
        <v>22803.919999999998</v>
      </c>
      <c r="N221" s="44">
        <v>146161.88</v>
      </c>
      <c r="O221" s="40">
        <v>114006.27</v>
      </c>
      <c r="P221" s="40">
        <v>56652.76</v>
      </c>
      <c r="Q221" s="40">
        <v>39368.86</v>
      </c>
      <c r="R221" s="44">
        <v>17984.650000000001</v>
      </c>
      <c r="S221" s="44">
        <v>32155.61</v>
      </c>
      <c r="T221" s="44">
        <v>716260</v>
      </c>
      <c r="U221" s="44">
        <v>661300.47</v>
      </c>
      <c r="V221" s="44">
        <v>328617.84000000003</v>
      </c>
      <c r="W221" s="44">
        <v>228361.55</v>
      </c>
      <c r="X221" s="44">
        <v>104321.08</v>
      </c>
      <c r="Y221" s="44">
        <v>54959.53</v>
      </c>
    </row>
    <row r="222" spans="1:25" ht="30" hidden="1" x14ac:dyDescent="0.25">
      <c r="A222" s="42">
        <f t="shared" si="18"/>
        <v>195</v>
      </c>
      <c r="B222" s="47" t="s">
        <v>50</v>
      </c>
      <c r="C222" s="48" t="s">
        <v>12</v>
      </c>
      <c r="D222" s="49" t="s">
        <v>51</v>
      </c>
      <c r="E222" s="49" t="s">
        <v>332</v>
      </c>
      <c r="F222" s="49" t="s">
        <v>336</v>
      </c>
      <c r="G222" s="49">
        <v>1</v>
      </c>
      <c r="H222" s="44">
        <v>418892.64</v>
      </c>
      <c r="I222" s="40">
        <v>397529.12</v>
      </c>
      <c r="J222" s="40">
        <v>197542.82</v>
      </c>
      <c r="K222" s="40">
        <v>137275.51999999999</v>
      </c>
      <c r="L222" s="44">
        <v>62710.78</v>
      </c>
      <c r="M222" s="44">
        <v>21363.52</v>
      </c>
      <c r="N222" s="44">
        <v>570699.25</v>
      </c>
      <c r="O222" s="40">
        <v>450852.41</v>
      </c>
      <c r="P222" s="40">
        <v>224040.59</v>
      </c>
      <c r="Q222" s="40">
        <v>155689.22</v>
      </c>
      <c r="R222" s="44">
        <v>71122.600000000006</v>
      </c>
      <c r="S222" s="44">
        <v>119846.84</v>
      </c>
      <c r="T222" s="44">
        <v>989591.89</v>
      </c>
      <c r="U222" s="44">
        <v>848381.53</v>
      </c>
      <c r="V222" s="44">
        <v>421583.41</v>
      </c>
      <c r="W222" s="44">
        <v>292964.74</v>
      </c>
      <c r="X222" s="44">
        <v>133833.38</v>
      </c>
      <c r="Y222" s="44">
        <v>141210.35999999999</v>
      </c>
    </row>
    <row r="223" spans="1:25" hidden="1" x14ac:dyDescent="0.25">
      <c r="A223" s="42">
        <f t="shared" si="18"/>
        <v>196</v>
      </c>
      <c r="B223" s="47" t="s">
        <v>98</v>
      </c>
      <c r="C223" s="48" t="s">
        <v>12</v>
      </c>
      <c r="D223" s="49" t="s">
        <v>49</v>
      </c>
      <c r="E223" s="49"/>
      <c r="F223" s="49" t="s">
        <v>334</v>
      </c>
      <c r="G223" s="49">
        <v>1</v>
      </c>
      <c r="H223" s="44">
        <v>963490.06</v>
      </c>
      <c r="I223" s="40">
        <v>924950.46</v>
      </c>
      <c r="J223" s="40">
        <v>459632.55</v>
      </c>
      <c r="K223" s="40">
        <v>319405.67</v>
      </c>
      <c r="L223" s="44">
        <v>145912.24</v>
      </c>
      <c r="M223" s="44">
        <v>38539.599999999999</v>
      </c>
      <c r="N223" s="44">
        <v>141952.82</v>
      </c>
      <c r="O223" s="40">
        <v>110723.2</v>
      </c>
      <c r="P223" s="40">
        <v>55021.31</v>
      </c>
      <c r="Q223" s="40">
        <v>38235.15</v>
      </c>
      <c r="R223" s="44">
        <v>17466.740000000002</v>
      </c>
      <c r="S223" s="44">
        <v>31229.62</v>
      </c>
      <c r="T223" s="44">
        <v>1105442.8799999999</v>
      </c>
      <c r="U223" s="44">
        <v>1035673.66</v>
      </c>
      <c r="V223" s="44">
        <v>514653.86</v>
      </c>
      <c r="W223" s="44">
        <v>357640.82</v>
      </c>
      <c r="X223" s="44">
        <v>163378.98000000001</v>
      </c>
      <c r="Y223" s="44">
        <v>69769.22</v>
      </c>
    </row>
    <row r="224" spans="1:25" x14ac:dyDescent="0.25">
      <c r="A224" s="42">
        <f t="shared" si="18"/>
        <v>197</v>
      </c>
      <c r="B224" s="47" t="s">
        <v>99</v>
      </c>
      <c r="C224" s="48" t="s">
        <v>12</v>
      </c>
      <c r="D224" s="49" t="s">
        <v>100</v>
      </c>
      <c r="E224" s="49"/>
      <c r="F224" s="49" t="s">
        <v>336</v>
      </c>
      <c r="G224" s="49">
        <v>1</v>
      </c>
      <c r="H224" s="44">
        <v>3147269.2</v>
      </c>
      <c r="I224" s="40">
        <v>2986756.27</v>
      </c>
      <c r="J224" s="40">
        <v>1484199.94</v>
      </c>
      <c r="K224" s="40">
        <v>1031395.89</v>
      </c>
      <c r="L224" s="44">
        <v>471160.44</v>
      </c>
      <c r="M224" s="44">
        <v>160512.93</v>
      </c>
      <c r="N224" s="44">
        <v>0</v>
      </c>
      <c r="O224" s="40">
        <v>0</v>
      </c>
      <c r="P224" s="40">
        <v>0</v>
      </c>
      <c r="Q224" s="40">
        <v>0</v>
      </c>
      <c r="R224" s="44">
        <v>0</v>
      </c>
      <c r="S224" s="44">
        <v>0</v>
      </c>
      <c r="T224" s="44">
        <v>3147269.2</v>
      </c>
      <c r="U224" s="44">
        <v>2986756.27</v>
      </c>
      <c r="V224" s="44">
        <v>1484199.94</v>
      </c>
      <c r="W224" s="44">
        <v>1031395.89</v>
      </c>
      <c r="X224" s="44">
        <v>471160.44</v>
      </c>
      <c r="Y224" s="44">
        <v>160512.93</v>
      </c>
    </row>
    <row r="225" spans="1:25" hidden="1" x14ac:dyDescent="0.25">
      <c r="A225" s="42">
        <f t="shared" si="18"/>
        <v>198</v>
      </c>
      <c r="B225" s="47" t="s">
        <v>113</v>
      </c>
      <c r="C225" s="48" t="s">
        <v>12</v>
      </c>
      <c r="D225" s="49" t="s">
        <v>30</v>
      </c>
      <c r="E225" s="49"/>
      <c r="F225" s="49"/>
      <c r="G225" s="49">
        <v>1</v>
      </c>
      <c r="H225" s="44">
        <v>1038832.61</v>
      </c>
      <c r="I225" s="40">
        <v>1002473.47</v>
      </c>
      <c r="J225" s="40">
        <v>391757.78</v>
      </c>
      <c r="K225" s="40">
        <v>272238.46000000002</v>
      </c>
      <c r="L225" s="44">
        <v>338477.23</v>
      </c>
      <c r="M225" s="44">
        <v>36359.14</v>
      </c>
      <c r="N225" s="44">
        <v>96270.24</v>
      </c>
      <c r="O225" s="40">
        <v>76534.84</v>
      </c>
      <c r="P225" s="40">
        <v>32458</v>
      </c>
      <c r="Q225" s="40">
        <v>22555.56</v>
      </c>
      <c r="R225" s="44">
        <v>21521.279999999999</v>
      </c>
      <c r="S225" s="44">
        <v>19735.400000000001</v>
      </c>
      <c r="T225" s="44">
        <v>1135102.8500000001</v>
      </c>
      <c r="U225" s="44">
        <v>1079008.31</v>
      </c>
      <c r="V225" s="44">
        <v>424215.78</v>
      </c>
      <c r="W225" s="44">
        <v>294794.02</v>
      </c>
      <c r="X225" s="44">
        <v>359998.51</v>
      </c>
      <c r="Y225" s="44">
        <v>56094.54</v>
      </c>
    </row>
    <row r="226" spans="1:25" ht="45" hidden="1" x14ac:dyDescent="0.25">
      <c r="A226" s="42">
        <f t="shared" si="18"/>
        <v>199</v>
      </c>
      <c r="B226" s="47" t="s">
        <v>132</v>
      </c>
      <c r="C226" s="48" t="s">
        <v>12</v>
      </c>
      <c r="D226" s="49" t="s">
        <v>133</v>
      </c>
      <c r="E226" s="49" t="s">
        <v>333</v>
      </c>
      <c r="F226" s="49"/>
      <c r="G226" s="49">
        <v>1</v>
      </c>
      <c r="H226" s="44">
        <v>1204597.9099999999</v>
      </c>
      <c r="I226" s="40">
        <v>1143163.42</v>
      </c>
      <c r="J226" s="40">
        <v>674466.42</v>
      </c>
      <c r="K226" s="40">
        <v>468697</v>
      </c>
      <c r="L226" s="44">
        <v>0</v>
      </c>
      <c r="M226" s="44">
        <v>61434.49</v>
      </c>
      <c r="N226" s="44">
        <v>85680.15</v>
      </c>
      <c r="O226" s="40">
        <v>59890.42</v>
      </c>
      <c r="P226" s="40">
        <v>35335.35</v>
      </c>
      <c r="Q226" s="40">
        <v>24555.07</v>
      </c>
      <c r="R226" s="44">
        <v>0</v>
      </c>
      <c r="S226" s="44">
        <v>25789.73</v>
      </c>
      <c r="T226" s="44">
        <v>1290278.06</v>
      </c>
      <c r="U226" s="44">
        <v>1203053.8400000001</v>
      </c>
      <c r="V226" s="44">
        <v>709801.77</v>
      </c>
      <c r="W226" s="44">
        <v>493252.07</v>
      </c>
      <c r="X226" s="44">
        <v>0</v>
      </c>
      <c r="Y226" s="44">
        <v>87224.22</v>
      </c>
    </row>
    <row r="227" spans="1:25" x14ac:dyDescent="0.25">
      <c r="A227" s="42">
        <f t="shared" si="18"/>
        <v>200</v>
      </c>
      <c r="B227" s="47" t="s">
        <v>134</v>
      </c>
      <c r="C227" s="48" t="s">
        <v>12</v>
      </c>
      <c r="D227" s="49" t="s">
        <v>77</v>
      </c>
      <c r="E227" s="49"/>
      <c r="F227" s="49" t="s">
        <v>334</v>
      </c>
      <c r="G227" s="49">
        <v>1</v>
      </c>
      <c r="H227" s="44">
        <v>1271736.72</v>
      </c>
      <c r="I227" s="40">
        <v>1232312.8700000001</v>
      </c>
      <c r="J227" s="40">
        <v>612369.13</v>
      </c>
      <c r="K227" s="40">
        <v>425544.65</v>
      </c>
      <c r="L227" s="44">
        <v>194399.09</v>
      </c>
      <c r="M227" s="44">
        <v>39423.85</v>
      </c>
      <c r="N227" s="44">
        <v>0</v>
      </c>
      <c r="O227" s="40">
        <v>0</v>
      </c>
      <c r="P227" s="40">
        <v>0</v>
      </c>
      <c r="Q227" s="40">
        <v>0</v>
      </c>
      <c r="R227" s="44">
        <v>0</v>
      </c>
      <c r="S227" s="44">
        <v>0</v>
      </c>
      <c r="T227" s="44">
        <v>1271736.72</v>
      </c>
      <c r="U227" s="44">
        <v>1232312.8700000001</v>
      </c>
      <c r="V227" s="44">
        <v>612369.13</v>
      </c>
      <c r="W227" s="44">
        <v>425544.65</v>
      </c>
      <c r="X227" s="44">
        <v>194399.09</v>
      </c>
      <c r="Y227" s="44">
        <v>39423.85</v>
      </c>
    </row>
    <row r="228" spans="1:25" ht="30" x14ac:dyDescent="0.25">
      <c r="A228" s="42">
        <f t="shared" si="18"/>
        <v>201</v>
      </c>
      <c r="B228" s="47" t="s">
        <v>135</v>
      </c>
      <c r="C228" s="48" t="s">
        <v>12</v>
      </c>
      <c r="D228" s="49" t="s">
        <v>13</v>
      </c>
      <c r="E228" s="49"/>
      <c r="F228" s="49" t="s">
        <v>334</v>
      </c>
      <c r="G228" s="49">
        <v>1</v>
      </c>
      <c r="H228" s="44">
        <v>843453.38</v>
      </c>
      <c r="I228" s="40">
        <v>813932.51</v>
      </c>
      <c r="J228" s="40">
        <v>404464.77</v>
      </c>
      <c r="K228" s="40">
        <v>281068.74</v>
      </c>
      <c r="L228" s="44">
        <v>128399</v>
      </c>
      <c r="M228" s="44">
        <v>29520.87</v>
      </c>
      <c r="N228" s="44">
        <v>0</v>
      </c>
      <c r="O228" s="40">
        <v>0</v>
      </c>
      <c r="P228" s="40">
        <v>0</v>
      </c>
      <c r="Q228" s="40">
        <v>0</v>
      </c>
      <c r="R228" s="44">
        <v>0</v>
      </c>
      <c r="S228" s="44">
        <v>0</v>
      </c>
      <c r="T228" s="44">
        <v>843453.38</v>
      </c>
      <c r="U228" s="44">
        <v>813932.51</v>
      </c>
      <c r="V228" s="44">
        <v>404464.77</v>
      </c>
      <c r="W228" s="44">
        <v>281068.74</v>
      </c>
      <c r="X228" s="44">
        <v>128399</v>
      </c>
      <c r="Y228" s="44">
        <v>29520.87</v>
      </c>
    </row>
    <row r="229" spans="1:25" hidden="1" x14ac:dyDescent="0.25">
      <c r="A229" s="42">
        <f t="shared" si="18"/>
        <v>202</v>
      </c>
      <c r="B229" s="47" t="s">
        <v>177</v>
      </c>
      <c r="C229" s="48" t="s">
        <v>12</v>
      </c>
      <c r="D229" s="49" t="s">
        <v>30</v>
      </c>
      <c r="E229" s="49"/>
      <c r="F229" s="49"/>
      <c r="G229" s="49">
        <v>1</v>
      </c>
      <c r="H229" s="44">
        <v>656961.24</v>
      </c>
      <c r="I229" s="40">
        <v>633967.6</v>
      </c>
      <c r="J229" s="40">
        <v>315035.40999999997</v>
      </c>
      <c r="K229" s="40">
        <v>218922.91</v>
      </c>
      <c r="L229" s="44">
        <v>100009.28</v>
      </c>
      <c r="M229" s="44">
        <v>22993.64</v>
      </c>
      <c r="N229" s="44">
        <v>437813.21</v>
      </c>
      <c r="O229" s="40">
        <v>348061.5</v>
      </c>
      <c r="P229" s="40">
        <v>172961.04</v>
      </c>
      <c r="Q229" s="40">
        <v>120193.27</v>
      </c>
      <c r="R229" s="44">
        <v>54907.19</v>
      </c>
      <c r="S229" s="44">
        <v>89751.71</v>
      </c>
      <c r="T229" s="44">
        <v>1094774.45</v>
      </c>
      <c r="U229" s="44">
        <v>982029.1</v>
      </c>
      <c r="V229" s="44">
        <v>487996.45</v>
      </c>
      <c r="W229" s="44">
        <v>339116.18</v>
      </c>
      <c r="X229" s="44">
        <v>154916.47</v>
      </c>
      <c r="Y229" s="44">
        <v>112745.35</v>
      </c>
    </row>
    <row r="230" spans="1:25" x14ac:dyDescent="0.25">
      <c r="A230" s="42">
        <f t="shared" si="18"/>
        <v>203</v>
      </c>
      <c r="B230" s="47" t="s">
        <v>225</v>
      </c>
      <c r="C230" s="48" t="s">
        <v>12</v>
      </c>
      <c r="D230" s="49" t="s">
        <v>30</v>
      </c>
      <c r="E230" s="49"/>
      <c r="F230" s="49"/>
      <c r="G230" s="49">
        <v>1</v>
      </c>
      <c r="H230" s="44">
        <v>354148.18</v>
      </c>
      <c r="I230" s="40">
        <v>341752.99</v>
      </c>
      <c r="J230" s="40">
        <v>169826.17</v>
      </c>
      <c r="K230" s="40">
        <v>118014.8</v>
      </c>
      <c r="L230" s="44">
        <v>53912.02</v>
      </c>
      <c r="M230" s="44">
        <v>12395.19</v>
      </c>
      <c r="N230" s="44">
        <v>0</v>
      </c>
      <c r="O230" s="40">
        <v>0</v>
      </c>
      <c r="P230" s="40">
        <v>0</v>
      </c>
      <c r="Q230" s="40">
        <v>0</v>
      </c>
      <c r="R230" s="44">
        <v>0</v>
      </c>
      <c r="S230" s="44">
        <v>0</v>
      </c>
      <c r="T230" s="44">
        <v>354148.18</v>
      </c>
      <c r="U230" s="44">
        <v>341752.99</v>
      </c>
      <c r="V230" s="44">
        <v>169826.17</v>
      </c>
      <c r="W230" s="44">
        <v>118014.8</v>
      </c>
      <c r="X230" s="44">
        <v>53912.02</v>
      </c>
      <c r="Y230" s="44">
        <v>12395.19</v>
      </c>
    </row>
    <row r="231" spans="1:25" x14ac:dyDescent="0.25">
      <c r="A231" s="42">
        <f t="shared" si="18"/>
        <v>204</v>
      </c>
      <c r="B231" s="47" t="s">
        <v>226</v>
      </c>
      <c r="C231" s="48" t="s">
        <v>12</v>
      </c>
      <c r="D231" s="49" t="s">
        <v>30</v>
      </c>
      <c r="E231" s="49"/>
      <c r="F231" s="49"/>
      <c r="G231" s="49">
        <v>1</v>
      </c>
      <c r="H231" s="44">
        <v>693825.79</v>
      </c>
      <c r="I231" s="40">
        <v>669541.89</v>
      </c>
      <c r="J231" s="40">
        <v>332713.21999999997</v>
      </c>
      <c r="K231" s="40">
        <v>231207.49</v>
      </c>
      <c r="L231" s="44">
        <v>105621.18</v>
      </c>
      <c r="M231" s="44">
        <v>24283.9</v>
      </c>
      <c r="N231" s="44">
        <v>0</v>
      </c>
      <c r="O231" s="40">
        <v>0</v>
      </c>
      <c r="P231" s="40">
        <v>0</v>
      </c>
      <c r="Q231" s="40">
        <v>0</v>
      </c>
      <c r="R231" s="44">
        <v>0</v>
      </c>
      <c r="S231" s="44">
        <v>0</v>
      </c>
      <c r="T231" s="44">
        <v>693825.79</v>
      </c>
      <c r="U231" s="44">
        <v>669541.89</v>
      </c>
      <c r="V231" s="44">
        <v>332713.21999999997</v>
      </c>
      <c r="W231" s="44">
        <v>231207.49</v>
      </c>
      <c r="X231" s="44">
        <v>105621.18</v>
      </c>
      <c r="Y231" s="44">
        <v>24283.9</v>
      </c>
    </row>
    <row r="237" spans="1:25" ht="23.25" x14ac:dyDescent="0.35">
      <c r="A237" s="79" t="s">
        <v>294</v>
      </c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 t="s">
        <v>293</v>
      </c>
    </row>
    <row r="238" spans="1:25" ht="23.25" x14ac:dyDescent="0.35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</row>
    <row r="239" spans="1:25" ht="23.25" x14ac:dyDescent="0.35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</row>
    <row r="240" spans="1:25" ht="23.25" x14ac:dyDescent="0.35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</row>
    <row r="241" spans="1:19" ht="23.25" x14ac:dyDescent="0.35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</row>
    <row r="242" spans="1:19" ht="23.25" x14ac:dyDescent="0.35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</row>
    <row r="243" spans="1:19" ht="23.25" x14ac:dyDescent="0.35">
      <c r="A243" s="79" t="s">
        <v>295</v>
      </c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 t="s">
        <v>296</v>
      </c>
    </row>
  </sheetData>
  <autoFilter ref="A18:AD231">
    <filterColumn colId="1">
      <filters>
        <filter val="Красноярск, Газеты Красноярский Рабочий проспект, 71а"/>
        <filter val="Красноярск, ул. Академика Вавилова, 35"/>
        <filter val="Красноярск, ул. Академика Вавилова, 52а"/>
        <filter val="Красноярск, ул. Семафорная, 399"/>
        <filter val="Красноярск, ул. Транзитная, 24"/>
        <filter val="Красноярск, ул. Щорса, 52"/>
        <filter val="Красноярск, ул. Щорса, 69"/>
        <filter val="Красноярск, ул. Щорса, 76"/>
        <filter val="Красноярск, ул. Щорса, 87"/>
        <filter val="пер. Светлогорский,2"/>
        <filter val="пр. Комсомольский, 5а"/>
        <filter val="пр. Красноярский рабочий, 115"/>
        <filter val="пр. Красноярский рабочий, 161а"/>
        <filter val="пр. Красноярский рабочий, 165а"/>
        <filter val="пр. Металлургов, д. 1в"/>
        <filter val="пр. Металлургов, д. 30а"/>
        <filter val="пр. Мира, 12"/>
        <filter val="пр. Мира, 7"/>
        <filter val="пр. Молодежный, д. 4"/>
        <filter val="пр. Молодежный, д. 8"/>
        <filter val="пр. Свободный, 40"/>
        <filter val="пр. Свободный, 44"/>
        <filter val="пр-т им.  Газеты &quot;Красноярский рабочий&quot;, д. 52"/>
        <filter val="пр-т им. газеты &quot;Красноярский рабочий&quot;, 50А"/>
        <filter val="пр-т им. газеты &quot;Красноярский рабочий&quot;, 64"/>
        <filter val="пр-т им. газеты &quot;Красноярский рабочий&quot;, д. 62"/>
        <filter val="ул. 60 лет Октября, 110"/>
        <filter val="ул. 60 лет Октября, 112"/>
        <filter val="ул. 60 лет Октября, 59"/>
        <filter val="ул. 8 Марта, 18г"/>
        <filter val="ул. 9 Мая, 58 б"/>
        <filter val="ул. Ады Лебедевой, 31"/>
        <filter val="ул. Амурская, д. 16"/>
        <filter val="ул. Баумана, д. 22"/>
        <filter val="ул. Взлетная, 26"/>
        <filter val="ул. Гладкова, 8а"/>
        <filter val="ул. Гусарова д. 19"/>
        <filter val="ул. Джамбульская, д. 13 а"/>
        <filter val="ул. Джамбульская, д. 22"/>
        <filter val="ул. Затонская, 2"/>
        <filter val="ул. Затонская, 4"/>
        <filter val="ул. Инструментальная, д. 7"/>
        <filter val="ул. Карла Маркса, 112а"/>
        <filter val="ул. Ключевская, 57"/>
        <filter val="ул. Ключевская, 59"/>
        <filter val="ул. Ключевская, 89"/>
        <filter val="ул. Кольцевая, 24"/>
        <filter val="ул. Комарова, д. 8"/>
        <filter val="ул. Краснодарская, д. 13б"/>
        <filter val="ул. Крупской, д. 46"/>
        <filter val="ул. Ленина, 43"/>
        <filter val="ул. Львовская, 33"/>
        <filter val="ул. М.Залки,6"/>
        <filter val="ул. Малиновского, д. 1"/>
        <filter val="ул. Малиновского, д. 3"/>
        <filter val="ул. Менжинского, 12б"/>
        <filter val="ул. Мичурина, 23"/>
        <filter val="ул. Новая Заря, 31"/>
        <filter val="ул. Новая Заря, д. 1"/>
        <filter val="ул. Новая Заря, д. 2 &quot;В&quot;"/>
        <filter val="ул. Новгородская, д. 6"/>
        <filter val="ул. Новосибирская, д. 35"/>
        <filter val="ул. Обороны, 2б"/>
        <filter val="ул. Паровозная, 4А"/>
        <filter val="ул. Ползунова, д. 20"/>
        <filter val="ул. Саянская, 247"/>
        <filter val="ул. Свердловская, 35"/>
        <filter val="ул. Судостроительная, 46"/>
        <filter val="ул. Тотмина, д. 15 &quot;А&quot;"/>
        <filter val="ул. Урицкого, 125"/>
        <filter val="ул. Юшкова, д. 14&quot;А&quot;"/>
        <filter val="ул. Юшкова, д. 28 &quot;В&quot;"/>
        <filter val="ул. Воронова, д. 14/6"/>
        <filter val="ул.М.Залки,2"/>
      </filters>
    </filterColumn>
    <filterColumn colId="13">
      <filters>
        <filter val="0,00"/>
      </filters>
    </filterColumn>
  </autoFilter>
  <mergeCells count="30">
    <mergeCell ref="A10:Y10"/>
    <mergeCell ref="A12:A14"/>
    <mergeCell ref="B12:B14"/>
    <mergeCell ref="C12:C14"/>
    <mergeCell ref="D12:D14"/>
    <mergeCell ref="H12:M12"/>
    <mergeCell ref="N12:S12"/>
    <mergeCell ref="T12:Y12"/>
    <mergeCell ref="H13:H14"/>
    <mergeCell ref="I13:I14"/>
    <mergeCell ref="V13:X13"/>
    <mergeCell ref="Y13:Y14"/>
    <mergeCell ref="O13:O14"/>
    <mergeCell ref="P13:R13"/>
    <mergeCell ref="S13:S14"/>
    <mergeCell ref="B142:D142"/>
    <mergeCell ref="B169:D169"/>
    <mergeCell ref="B217:D217"/>
    <mergeCell ref="T13:T14"/>
    <mergeCell ref="U13:U14"/>
    <mergeCell ref="B47:D47"/>
    <mergeCell ref="B76:D76"/>
    <mergeCell ref="B120:D120"/>
    <mergeCell ref="A15:D15"/>
    <mergeCell ref="J13:L13"/>
    <mergeCell ref="M13:M14"/>
    <mergeCell ref="N13:N14"/>
    <mergeCell ref="A16:D16"/>
    <mergeCell ref="A17:D17"/>
    <mergeCell ref="G12:G14"/>
  </mergeCells>
  <pageMargins left="0.70866141732283472" right="0.70866141732283472" top="0.74803149606299213" bottom="0.74803149606299213" header="0.31496062992125984" footer="0.31496062992125984"/>
  <pageSetup paperSize="9" scale="43" fitToHeight="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9"/>
  <sheetViews>
    <sheetView tabSelected="1" topLeftCell="A212" zoomScale="70" zoomScaleNormal="70" workbookViewId="0">
      <selection activeCell="E235" sqref="E235"/>
    </sheetView>
  </sheetViews>
  <sheetFormatPr defaultRowHeight="15" x14ac:dyDescent="0.25"/>
  <cols>
    <col min="1" max="1" width="5" bestFit="1" customWidth="1"/>
    <col min="2" max="2" width="26.42578125" bestFit="1" customWidth="1"/>
    <col min="3" max="3" width="19.42578125" hidden="1" customWidth="1"/>
    <col min="4" max="4" width="26.42578125" bestFit="1" customWidth="1"/>
    <col min="5" max="5" width="31.140625" customWidth="1"/>
    <col min="6" max="6" width="29.140625" customWidth="1"/>
    <col min="7" max="7" width="27" customWidth="1"/>
    <col min="8" max="8" width="44" customWidth="1"/>
    <col min="9" max="9" width="45" customWidth="1"/>
    <col min="10" max="10" width="22" customWidth="1"/>
  </cols>
  <sheetData>
    <row r="2" spans="1:10" ht="45" x14ac:dyDescent="0.25">
      <c r="A2" s="83" t="s">
        <v>0</v>
      </c>
      <c r="B2" s="83" t="s">
        <v>1</v>
      </c>
      <c r="C2" s="84" t="s">
        <v>2</v>
      </c>
      <c r="D2" s="83" t="s">
        <v>3</v>
      </c>
      <c r="E2" s="83" t="s">
        <v>341</v>
      </c>
      <c r="F2" s="83" t="s">
        <v>342</v>
      </c>
      <c r="G2" s="63" t="s">
        <v>6</v>
      </c>
      <c r="H2" s="63" t="s">
        <v>345</v>
      </c>
      <c r="I2" s="63" t="s">
        <v>346</v>
      </c>
      <c r="J2" s="63" t="s">
        <v>347</v>
      </c>
    </row>
    <row r="3" spans="1:10" ht="37.5" x14ac:dyDescent="0.3">
      <c r="A3" s="45"/>
      <c r="B3" s="88" t="s">
        <v>273</v>
      </c>
      <c r="C3" s="81"/>
      <c r="D3" s="89"/>
      <c r="E3" s="65"/>
      <c r="F3" s="65"/>
      <c r="G3" s="86">
        <f>SUM(G4:G30)</f>
        <v>64925563.369999997</v>
      </c>
      <c r="H3" s="86"/>
      <c r="I3" s="86"/>
      <c r="J3" s="100"/>
    </row>
    <row r="4" spans="1:10" ht="37.5" customHeight="1" x14ac:dyDescent="0.25">
      <c r="A4" s="90">
        <v>1</v>
      </c>
      <c r="B4" s="91" t="s">
        <v>17</v>
      </c>
      <c r="C4" s="48" t="s">
        <v>18</v>
      </c>
      <c r="D4" s="49" t="s">
        <v>300</v>
      </c>
      <c r="E4" s="49" t="s">
        <v>303</v>
      </c>
      <c r="F4" s="49" t="s">
        <v>334</v>
      </c>
      <c r="G4" s="85">
        <v>2876099.99</v>
      </c>
      <c r="H4" s="87" t="s">
        <v>343</v>
      </c>
      <c r="I4" s="87" t="s">
        <v>344</v>
      </c>
      <c r="J4" s="99">
        <v>42901</v>
      </c>
    </row>
    <row r="5" spans="1:10" ht="37.5" customHeight="1" x14ac:dyDescent="0.25">
      <c r="A5" s="90">
        <f>A4+1</f>
        <v>2</v>
      </c>
      <c r="B5" s="91" t="s">
        <v>301</v>
      </c>
      <c r="C5" s="48" t="s">
        <v>18</v>
      </c>
      <c r="D5" s="49" t="s">
        <v>33</v>
      </c>
      <c r="E5" s="49" t="s">
        <v>304</v>
      </c>
      <c r="F5" s="49" t="s">
        <v>335</v>
      </c>
      <c r="G5" s="85">
        <v>597862.20000000007</v>
      </c>
      <c r="H5" s="87" t="s">
        <v>343</v>
      </c>
      <c r="I5" s="87"/>
      <c r="J5" s="99">
        <v>42901</v>
      </c>
    </row>
    <row r="6" spans="1:10" ht="37.5" customHeight="1" x14ac:dyDescent="0.25">
      <c r="A6" s="90">
        <f t="shared" ref="A6:A30" si="0">A5+1</f>
        <v>3</v>
      </c>
      <c r="B6" s="91" t="s">
        <v>59</v>
      </c>
      <c r="C6" s="48" t="s">
        <v>18</v>
      </c>
      <c r="D6" s="49" t="s">
        <v>33</v>
      </c>
      <c r="E6" s="49" t="s">
        <v>304</v>
      </c>
      <c r="F6" s="49" t="s">
        <v>335</v>
      </c>
      <c r="G6" s="85">
        <v>2243236.7400000002</v>
      </c>
      <c r="H6" s="87" t="s">
        <v>343</v>
      </c>
      <c r="I6" s="87" t="s">
        <v>344</v>
      </c>
      <c r="J6" s="99">
        <v>42901</v>
      </c>
    </row>
    <row r="7" spans="1:10" ht="37.5" customHeight="1" x14ac:dyDescent="0.25">
      <c r="A7" s="90">
        <f t="shared" si="0"/>
        <v>4</v>
      </c>
      <c r="B7" s="91" t="s">
        <v>76</v>
      </c>
      <c r="C7" s="48" t="s">
        <v>18</v>
      </c>
      <c r="D7" s="49" t="s">
        <v>77</v>
      </c>
      <c r="E7" s="49" t="s">
        <v>305</v>
      </c>
      <c r="F7" s="49" t="s">
        <v>335</v>
      </c>
      <c r="G7" s="85">
        <v>2907356.8000000003</v>
      </c>
      <c r="H7" s="87" t="s">
        <v>343</v>
      </c>
      <c r="I7" s="87" t="s">
        <v>344</v>
      </c>
      <c r="J7" s="99">
        <v>42901</v>
      </c>
    </row>
    <row r="8" spans="1:10" ht="37.5" customHeight="1" x14ac:dyDescent="0.25">
      <c r="A8" s="90">
        <f t="shared" si="0"/>
        <v>5</v>
      </c>
      <c r="B8" s="91" t="s">
        <v>78</v>
      </c>
      <c r="C8" s="48" t="s">
        <v>18</v>
      </c>
      <c r="D8" s="49" t="s">
        <v>77</v>
      </c>
      <c r="E8" s="49" t="s">
        <v>305</v>
      </c>
      <c r="F8" s="49" t="s">
        <v>335</v>
      </c>
      <c r="G8" s="85">
        <v>3329161.42</v>
      </c>
      <c r="H8" s="87" t="s">
        <v>343</v>
      </c>
      <c r="I8" s="87" t="s">
        <v>344</v>
      </c>
      <c r="J8" s="99">
        <v>42901</v>
      </c>
    </row>
    <row r="9" spans="1:10" ht="37.5" customHeight="1" x14ac:dyDescent="0.25">
      <c r="A9" s="90">
        <f t="shared" si="0"/>
        <v>6</v>
      </c>
      <c r="B9" s="91" t="s">
        <v>79</v>
      </c>
      <c r="C9" s="48" t="s">
        <v>18</v>
      </c>
      <c r="D9" s="49" t="s">
        <v>80</v>
      </c>
      <c r="E9" s="49" t="s">
        <v>306</v>
      </c>
      <c r="F9" s="49" t="s">
        <v>335</v>
      </c>
      <c r="G9" s="85">
        <v>6083729.9000000004</v>
      </c>
      <c r="H9" s="87" t="s">
        <v>343</v>
      </c>
      <c r="I9" s="87" t="s">
        <v>344</v>
      </c>
      <c r="J9" s="99">
        <v>42901</v>
      </c>
    </row>
    <row r="10" spans="1:10" ht="37.5" customHeight="1" x14ac:dyDescent="0.25">
      <c r="A10" s="90">
        <f t="shared" si="0"/>
        <v>7</v>
      </c>
      <c r="B10" s="91" t="s">
        <v>81</v>
      </c>
      <c r="C10" s="48" t="s">
        <v>18</v>
      </c>
      <c r="D10" s="49" t="s">
        <v>33</v>
      </c>
      <c r="E10" s="49" t="s">
        <v>304</v>
      </c>
      <c r="F10" s="49" t="s">
        <v>335</v>
      </c>
      <c r="G10" s="85">
        <v>1382859.22</v>
      </c>
      <c r="H10" s="87" t="s">
        <v>343</v>
      </c>
      <c r="I10" s="87" t="s">
        <v>344</v>
      </c>
      <c r="J10" s="99">
        <v>42901</v>
      </c>
    </row>
    <row r="11" spans="1:10" ht="37.5" customHeight="1" x14ac:dyDescent="0.25">
      <c r="A11" s="90">
        <f t="shared" si="0"/>
        <v>8</v>
      </c>
      <c r="B11" s="91" t="s">
        <v>83</v>
      </c>
      <c r="C11" s="48" t="s">
        <v>18</v>
      </c>
      <c r="D11" s="49" t="s">
        <v>33</v>
      </c>
      <c r="E11" s="49" t="s">
        <v>304</v>
      </c>
      <c r="F11" s="49" t="s">
        <v>335</v>
      </c>
      <c r="G11" s="85">
        <v>2161652.6999999997</v>
      </c>
      <c r="H11" s="87" t="s">
        <v>343</v>
      </c>
      <c r="I11" s="87" t="s">
        <v>344</v>
      </c>
      <c r="J11" s="99">
        <v>42901</v>
      </c>
    </row>
    <row r="12" spans="1:10" ht="37.5" customHeight="1" x14ac:dyDescent="0.25">
      <c r="A12" s="90">
        <f t="shared" si="0"/>
        <v>9</v>
      </c>
      <c r="B12" s="91" t="s">
        <v>115</v>
      </c>
      <c r="C12" s="48" t="s">
        <v>18</v>
      </c>
      <c r="D12" s="49" t="s">
        <v>116</v>
      </c>
      <c r="E12" s="49" t="s">
        <v>307</v>
      </c>
      <c r="F12" s="49" t="s">
        <v>334</v>
      </c>
      <c r="G12" s="85">
        <v>3433525.58</v>
      </c>
      <c r="H12" s="87" t="s">
        <v>343</v>
      </c>
      <c r="I12" s="87" t="s">
        <v>344</v>
      </c>
      <c r="J12" s="99">
        <v>42901</v>
      </c>
    </row>
    <row r="13" spans="1:10" ht="37.5" customHeight="1" x14ac:dyDescent="0.25">
      <c r="A13" s="90">
        <f t="shared" si="0"/>
        <v>10</v>
      </c>
      <c r="B13" s="91" t="s">
        <v>118</v>
      </c>
      <c r="C13" s="48" t="s">
        <v>18</v>
      </c>
      <c r="D13" s="49" t="s">
        <v>33</v>
      </c>
      <c r="E13" s="49" t="s">
        <v>304</v>
      </c>
      <c r="F13" s="49" t="s">
        <v>335</v>
      </c>
      <c r="G13" s="85">
        <v>827404.85000000009</v>
      </c>
      <c r="H13" s="87" t="s">
        <v>343</v>
      </c>
      <c r="I13" s="87"/>
      <c r="J13" s="99">
        <v>42901</v>
      </c>
    </row>
    <row r="14" spans="1:10" ht="37.5" customHeight="1" x14ac:dyDescent="0.25">
      <c r="A14" s="90">
        <f t="shared" si="0"/>
        <v>11</v>
      </c>
      <c r="B14" s="91" t="s">
        <v>125</v>
      </c>
      <c r="C14" s="48" t="s">
        <v>18</v>
      </c>
      <c r="D14" s="49" t="s">
        <v>33</v>
      </c>
      <c r="E14" s="49" t="s">
        <v>304</v>
      </c>
      <c r="F14" s="49" t="s">
        <v>335</v>
      </c>
      <c r="G14" s="85">
        <v>1177621.8299999998</v>
      </c>
      <c r="H14" s="87" t="s">
        <v>343</v>
      </c>
      <c r="I14" s="87" t="s">
        <v>344</v>
      </c>
      <c r="J14" s="99">
        <v>42901</v>
      </c>
    </row>
    <row r="15" spans="1:10" ht="37.5" customHeight="1" x14ac:dyDescent="0.25">
      <c r="A15" s="90">
        <f t="shared" si="0"/>
        <v>12</v>
      </c>
      <c r="B15" s="91" t="s">
        <v>175</v>
      </c>
      <c r="C15" s="48" t="s">
        <v>18</v>
      </c>
      <c r="D15" s="49" t="s">
        <v>127</v>
      </c>
      <c r="E15" s="49" t="s">
        <v>305</v>
      </c>
      <c r="F15" s="49" t="s">
        <v>335</v>
      </c>
      <c r="G15" s="85">
        <v>2646085.77</v>
      </c>
      <c r="H15" s="87" t="s">
        <v>343</v>
      </c>
      <c r="I15" s="87" t="s">
        <v>344</v>
      </c>
      <c r="J15" s="99">
        <v>42901</v>
      </c>
    </row>
    <row r="16" spans="1:10" ht="37.5" customHeight="1" x14ac:dyDescent="0.25">
      <c r="A16" s="90">
        <f t="shared" si="0"/>
        <v>13</v>
      </c>
      <c r="B16" s="91" t="s">
        <v>176</v>
      </c>
      <c r="C16" s="48" t="s">
        <v>18</v>
      </c>
      <c r="D16" s="49" t="s">
        <v>77</v>
      </c>
      <c r="E16" s="49" t="s">
        <v>305</v>
      </c>
      <c r="F16" s="49" t="s">
        <v>335</v>
      </c>
      <c r="G16" s="85">
        <v>5165778.7700000005</v>
      </c>
      <c r="H16" s="87" t="s">
        <v>343</v>
      </c>
      <c r="I16" s="87" t="s">
        <v>344</v>
      </c>
      <c r="J16" s="99">
        <v>42901</v>
      </c>
    </row>
    <row r="17" spans="1:10" ht="37.5" customHeight="1" x14ac:dyDescent="0.25">
      <c r="A17" s="90">
        <f t="shared" si="0"/>
        <v>14</v>
      </c>
      <c r="B17" s="91" t="s">
        <v>178</v>
      </c>
      <c r="C17" s="48" t="s">
        <v>18</v>
      </c>
      <c r="D17" s="49" t="s">
        <v>80</v>
      </c>
      <c r="E17" s="49" t="s">
        <v>306</v>
      </c>
      <c r="F17" s="49" t="s">
        <v>335</v>
      </c>
      <c r="G17" s="85">
        <v>3593517.79</v>
      </c>
      <c r="H17" s="87" t="s">
        <v>343</v>
      </c>
      <c r="I17" s="87" t="s">
        <v>344</v>
      </c>
      <c r="J17" s="99">
        <v>42901</v>
      </c>
    </row>
    <row r="18" spans="1:10" ht="37.5" customHeight="1" x14ac:dyDescent="0.25">
      <c r="A18" s="90">
        <f t="shared" si="0"/>
        <v>15</v>
      </c>
      <c r="B18" s="91" t="s">
        <v>179</v>
      </c>
      <c r="C18" s="48" t="s">
        <v>18</v>
      </c>
      <c r="D18" s="49" t="s">
        <v>80</v>
      </c>
      <c r="E18" s="49" t="s">
        <v>306</v>
      </c>
      <c r="F18" s="49" t="s">
        <v>335</v>
      </c>
      <c r="G18" s="85">
        <v>3000237.6699999995</v>
      </c>
      <c r="H18" s="87" t="s">
        <v>343</v>
      </c>
      <c r="I18" s="87" t="s">
        <v>344</v>
      </c>
      <c r="J18" s="99">
        <v>42901</v>
      </c>
    </row>
    <row r="19" spans="1:10" ht="37.5" customHeight="1" x14ac:dyDescent="0.25">
      <c r="A19" s="90">
        <f t="shared" si="0"/>
        <v>16</v>
      </c>
      <c r="B19" s="91" t="s">
        <v>181</v>
      </c>
      <c r="C19" s="48" t="s">
        <v>18</v>
      </c>
      <c r="D19" s="49" t="s">
        <v>33</v>
      </c>
      <c r="E19" s="49" t="s">
        <v>304</v>
      </c>
      <c r="F19" s="49" t="s">
        <v>335</v>
      </c>
      <c r="G19" s="85">
        <v>1213324.1599999999</v>
      </c>
      <c r="H19" s="87" t="s">
        <v>343</v>
      </c>
      <c r="I19" s="87" t="s">
        <v>344</v>
      </c>
      <c r="J19" s="99">
        <v>42901</v>
      </c>
    </row>
    <row r="20" spans="1:10" ht="37.5" customHeight="1" x14ac:dyDescent="0.25">
      <c r="A20" s="90">
        <f t="shared" si="0"/>
        <v>17</v>
      </c>
      <c r="B20" s="91" t="s">
        <v>183</v>
      </c>
      <c r="C20" s="48" t="s">
        <v>18</v>
      </c>
      <c r="D20" s="49" t="s">
        <v>33</v>
      </c>
      <c r="E20" s="49" t="s">
        <v>304</v>
      </c>
      <c r="F20" s="49" t="s">
        <v>335</v>
      </c>
      <c r="G20" s="85">
        <v>680707.87</v>
      </c>
      <c r="H20" s="87" t="s">
        <v>343</v>
      </c>
      <c r="I20" s="87"/>
      <c r="J20" s="99">
        <v>42901</v>
      </c>
    </row>
    <row r="21" spans="1:10" ht="37.5" customHeight="1" x14ac:dyDescent="0.25">
      <c r="A21" s="90">
        <f t="shared" si="0"/>
        <v>18</v>
      </c>
      <c r="B21" s="91" t="s">
        <v>188</v>
      </c>
      <c r="C21" s="48" t="s">
        <v>18</v>
      </c>
      <c r="D21" s="49" t="s">
        <v>33</v>
      </c>
      <c r="E21" s="49" t="s">
        <v>304</v>
      </c>
      <c r="F21" s="49" t="s">
        <v>335</v>
      </c>
      <c r="G21" s="85">
        <v>593919.33000000007</v>
      </c>
      <c r="H21" s="87" t="s">
        <v>343</v>
      </c>
      <c r="I21" s="87"/>
      <c r="J21" s="99">
        <v>42901</v>
      </c>
    </row>
    <row r="22" spans="1:10" ht="37.5" customHeight="1" x14ac:dyDescent="0.25">
      <c r="A22" s="90">
        <f t="shared" si="0"/>
        <v>19</v>
      </c>
      <c r="B22" s="91" t="s">
        <v>189</v>
      </c>
      <c r="C22" s="48" t="s">
        <v>18</v>
      </c>
      <c r="D22" s="49" t="s">
        <v>127</v>
      </c>
      <c r="E22" s="49" t="s">
        <v>305</v>
      </c>
      <c r="F22" s="49" t="s">
        <v>335</v>
      </c>
      <c r="G22" s="85">
        <v>490518.77999999997</v>
      </c>
      <c r="H22" s="87" t="s">
        <v>343</v>
      </c>
      <c r="I22" s="87" t="s">
        <v>344</v>
      </c>
      <c r="J22" s="99">
        <v>42901</v>
      </c>
    </row>
    <row r="23" spans="1:10" ht="37.5" customHeight="1" x14ac:dyDescent="0.25">
      <c r="A23" s="90">
        <f t="shared" si="0"/>
        <v>20</v>
      </c>
      <c r="B23" s="91" t="s">
        <v>190</v>
      </c>
      <c r="C23" s="48" t="s">
        <v>18</v>
      </c>
      <c r="D23" s="49" t="s">
        <v>33</v>
      </c>
      <c r="E23" s="49" t="s">
        <v>304</v>
      </c>
      <c r="F23" s="49" t="s">
        <v>335</v>
      </c>
      <c r="G23" s="85">
        <v>5235533.7899999991</v>
      </c>
      <c r="H23" s="87" t="s">
        <v>343</v>
      </c>
      <c r="I23" s="87" t="s">
        <v>344</v>
      </c>
      <c r="J23" s="99">
        <v>42901</v>
      </c>
    </row>
    <row r="24" spans="1:10" ht="37.5" customHeight="1" x14ac:dyDescent="0.25">
      <c r="A24" s="90">
        <f t="shared" si="0"/>
        <v>21</v>
      </c>
      <c r="B24" s="91" t="s">
        <v>227</v>
      </c>
      <c r="C24" s="48" t="s">
        <v>18</v>
      </c>
      <c r="D24" s="49" t="s">
        <v>80</v>
      </c>
      <c r="E24" s="49" t="s">
        <v>306</v>
      </c>
      <c r="F24" s="49" t="s">
        <v>335</v>
      </c>
      <c r="G24" s="85">
        <v>1604189.3499999999</v>
      </c>
      <c r="H24" s="87" t="s">
        <v>343</v>
      </c>
      <c r="I24" s="87" t="s">
        <v>344</v>
      </c>
      <c r="J24" s="99">
        <v>42901</v>
      </c>
    </row>
    <row r="25" spans="1:10" ht="37.5" customHeight="1" x14ac:dyDescent="0.25">
      <c r="A25" s="90">
        <f t="shared" si="0"/>
        <v>22</v>
      </c>
      <c r="B25" s="91" t="s">
        <v>229</v>
      </c>
      <c r="C25" s="48" t="s">
        <v>18</v>
      </c>
      <c r="D25" s="49" t="s">
        <v>33</v>
      </c>
      <c r="E25" s="49" t="s">
        <v>304</v>
      </c>
      <c r="F25" s="49" t="s">
        <v>335</v>
      </c>
      <c r="G25" s="85">
        <v>1446371.49</v>
      </c>
      <c r="H25" s="87" t="s">
        <v>343</v>
      </c>
      <c r="I25" s="87" t="s">
        <v>344</v>
      </c>
      <c r="J25" s="99">
        <v>42901</v>
      </c>
    </row>
    <row r="26" spans="1:10" ht="37.5" customHeight="1" x14ac:dyDescent="0.25">
      <c r="A26" s="90">
        <f t="shared" si="0"/>
        <v>23</v>
      </c>
      <c r="B26" s="91" t="s">
        <v>230</v>
      </c>
      <c r="C26" s="48" t="s">
        <v>18</v>
      </c>
      <c r="D26" s="49" t="s">
        <v>77</v>
      </c>
      <c r="E26" s="49" t="s">
        <v>305</v>
      </c>
      <c r="F26" s="49" t="s">
        <v>335</v>
      </c>
      <c r="G26" s="85">
        <v>5133446.3499999996</v>
      </c>
      <c r="H26" s="87" t="s">
        <v>343</v>
      </c>
      <c r="I26" s="87" t="s">
        <v>344</v>
      </c>
      <c r="J26" s="99">
        <v>42901</v>
      </c>
    </row>
    <row r="27" spans="1:10" ht="37.5" customHeight="1" x14ac:dyDescent="0.25">
      <c r="A27" s="90">
        <f t="shared" si="0"/>
        <v>24</v>
      </c>
      <c r="B27" s="91" t="s">
        <v>231</v>
      </c>
      <c r="C27" s="48" t="s">
        <v>18</v>
      </c>
      <c r="D27" s="49" t="s">
        <v>127</v>
      </c>
      <c r="E27" s="49" t="s">
        <v>305</v>
      </c>
      <c r="F27" s="49" t="s">
        <v>335</v>
      </c>
      <c r="G27" s="85">
        <v>710409.02</v>
      </c>
      <c r="H27" s="87" t="s">
        <v>343</v>
      </c>
      <c r="I27" s="87" t="s">
        <v>344</v>
      </c>
      <c r="J27" s="99">
        <v>42901</v>
      </c>
    </row>
    <row r="28" spans="1:10" ht="37.5" customHeight="1" x14ac:dyDescent="0.25">
      <c r="A28" s="90">
        <f t="shared" si="0"/>
        <v>25</v>
      </c>
      <c r="B28" s="91" t="s">
        <v>232</v>
      </c>
      <c r="C28" s="48" t="s">
        <v>18</v>
      </c>
      <c r="D28" s="49" t="s">
        <v>77</v>
      </c>
      <c r="E28" s="49" t="s">
        <v>305</v>
      </c>
      <c r="F28" s="49" t="s">
        <v>335</v>
      </c>
      <c r="G28" s="85">
        <v>4423568.74</v>
      </c>
      <c r="H28" s="87" t="s">
        <v>343</v>
      </c>
      <c r="I28" s="87" t="s">
        <v>344</v>
      </c>
      <c r="J28" s="99">
        <v>42901</v>
      </c>
    </row>
    <row r="29" spans="1:10" ht="37.5" customHeight="1" x14ac:dyDescent="0.25">
      <c r="A29" s="90">
        <f t="shared" si="0"/>
        <v>26</v>
      </c>
      <c r="B29" s="91" t="s">
        <v>235</v>
      </c>
      <c r="C29" s="48" t="s">
        <v>18</v>
      </c>
      <c r="D29" s="49" t="s">
        <v>33</v>
      </c>
      <c r="E29" s="49" t="s">
        <v>304</v>
      </c>
      <c r="F29" s="49" t="s">
        <v>335</v>
      </c>
      <c r="G29" s="85">
        <v>262877.40999999997</v>
      </c>
      <c r="H29" s="87" t="s">
        <v>343</v>
      </c>
      <c r="I29" s="87"/>
      <c r="J29" s="99">
        <v>42901</v>
      </c>
    </row>
    <row r="30" spans="1:10" ht="37.5" customHeight="1" x14ac:dyDescent="0.25">
      <c r="A30" s="90">
        <f t="shared" si="0"/>
        <v>27</v>
      </c>
      <c r="B30" s="91" t="s">
        <v>236</v>
      </c>
      <c r="C30" s="48" t="s">
        <v>18</v>
      </c>
      <c r="D30" s="49" t="s">
        <v>33</v>
      </c>
      <c r="E30" s="49" t="s">
        <v>304</v>
      </c>
      <c r="F30" s="49" t="s">
        <v>335</v>
      </c>
      <c r="G30" s="85">
        <v>1704565.8499999999</v>
      </c>
      <c r="H30" s="87" t="s">
        <v>343</v>
      </c>
      <c r="I30" s="87" t="s">
        <v>344</v>
      </c>
      <c r="J30" s="99">
        <v>42901</v>
      </c>
    </row>
    <row r="31" spans="1:10" ht="27" customHeight="1" x14ac:dyDescent="0.25">
      <c r="A31" s="92"/>
      <c r="B31" s="97" t="s">
        <v>275</v>
      </c>
      <c r="C31" s="64"/>
      <c r="D31" s="65"/>
      <c r="E31" s="65"/>
      <c r="F31" s="65"/>
      <c r="G31" s="86">
        <f>SUM(G32:G59)</f>
        <v>45977605.350000001</v>
      </c>
      <c r="H31" s="87"/>
      <c r="I31" s="86"/>
      <c r="J31" s="99">
        <v>42901</v>
      </c>
    </row>
    <row r="32" spans="1:10" ht="31.5" x14ac:dyDescent="0.25">
      <c r="A32" s="90">
        <f>A30+1</f>
        <v>28</v>
      </c>
      <c r="B32" s="91" t="s">
        <v>22</v>
      </c>
      <c r="C32" s="48" t="s">
        <v>23</v>
      </c>
      <c r="D32" s="49" t="s">
        <v>24</v>
      </c>
      <c r="E32" s="49" t="s">
        <v>308</v>
      </c>
      <c r="F32" s="49" t="s">
        <v>336</v>
      </c>
      <c r="G32" s="85">
        <v>2075349.3199999998</v>
      </c>
      <c r="H32" s="87" t="s">
        <v>343</v>
      </c>
      <c r="I32" s="87" t="s">
        <v>344</v>
      </c>
      <c r="J32" s="99">
        <v>42901</v>
      </c>
    </row>
    <row r="33" spans="1:10" ht="31.5" x14ac:dyDescent="0.25">
      <c r="A33" s="90">
        <f>A32+1</f>
        <v>29</v>
      </c>
      <c r="B33" s="91" t="s">
        <v>57</v>
      </c>
      <c r="C33" s="48" t="s">
        <v>23</v>
      </c>
      <c r="D33" s="49" t="s">
        <v>33</v>
      </c>
      <c r="E33" s="49" t="s">
        <v>304</v>
      </c>
      <c r="F33" s="49" t="s">
        <v>336</v>
      </c>
      <c r="G33" s="85">
        <v>4110142.1599999992</v>
      </c>
      <c r="H33" s="87" t="s">
        <v>343</v>
      </c>
      <c r="I33" s="87" t="s">
        <v>344</v>
      </c>
      <c r="J33" s="99">
        <v>42901</v>
      </c>
    </row>
    <row r="34" spans="1:10" ht="31.5" x14ac:dyDescent="0.25">
      <c r="A34" s="90">
        <f t="shared" ref="A34:A58" si="1">A33+1</f>
        <v>30</v>
      </c>
      <c r="B34" s="91" t="s">
        <v>60</v>
      </c>
      <c r="C34" s="48" t="s">
        <v>23</v>
      </c>
      <c r="D34" s="49" t="s">
        <v>24</v>
      </c>
      <c r="E34" s="49" t="s">
        <v>308</v>
      </c>
      <c r="F34" s="49" t="s">
        <v>336</v>
      </c>
      <c r="G34" s="85">
        <v>348158.79</v>
      </c>
      <c r="H34" s="87" t="s">
        <v>343</v>
      </c>
      <c r="I34" s="87" t="s">
        <v>344</v>
      </c>
      <c r="J34" s="99">
        <v>42901</v>
      </c>
    </row>
    <row r="35" spans="1:10" ht="30" customHeight="1" x14ac:dyDescent="0.25">
      <c r="A35" s="90">
        <f t="shared" si="1"/>
        <v>31</v>
      </c>
      <c r="B35" s="91" t="s">
        <v>62</v>
      </c>
      <c r="C35" s="48" t="s">
        <v>23</v>
      </c>
      <c r="D35" s="49" t="s">
        <v>63</v>
      </c>
      <c r="E35" s="49" t="s">
        <v>348</v>
      </c>
      <c r="F35" s="49" t="s">
        <v>336</v>
      </c>
      <c r="G35" s="85">
        <v>3239920.74</v>
      </c>
      <c r="H35" s="87" t="s">
        <v>343</v>
      </c>
      <c r="I35" s="85"/>
      <c r="J35" s="99">
        <v>42901</v>
      </c>
    </row>
    <row r="36" spans="1:10" ht="30" customHeight="1" x14ac:dyDescent="0.25">
      <c r="A36" s="90">
        <f t="shared" si="1"/>
        <v>32</v>
      </c>
      <c r="B36" s="91" t="s">
        <v>70</v>
      </c>
      <c r="C36" s="48" t="s">
        <v>23</v>
      </c>
      <c r="D36" s="49" t="s">
        <v>33</v>
      </c>
      <c r="E36" s="49" t="s">
        <v>304</v>
      </c>
      <c r="F36" s="49" t="s">
        <v>336</v>
      </c>
      <c r="G36" s="85">
        <v>1157535.8</v>
      </c>
      <c r="H36" s="87" t="s">
        <v>343</v>
      </c>
      <c r="I36" s="85"/>
      <c r="J36" s="99">
        <v>42901</v>
      </c>
    </row>
    <row r="37" spans="1:10" ht="31.5" x14ac:dyDescent="0.25">
      <c r="A37" s="90">
        <f t="shared" si="1"/>
        <v>33</v>
      </c>
      <c r="B37" s="91" t="s">
        <v>82</v>
      </c>
      <c r="C37" s="48" t="s">
        <v>23</v>
      </c>
      <c r="D37" s="49" t="s">
        <v>24</v>
      </c>
      <c r="E37" s="49" t="s">
        <v>308</v>
      </c>
      <c r="F37" s="49" t="s">
        <v>336</v>
      </c>
      <c r="G37" s="85">
        <v>1825558.84</v>
      </c>
      <c r="H37" s="87" t="s">
        <v>343</v>
      </c>
      <c r="I37" s="87" t="s">
        <v>344</v>
      </c>
      <c r="J37" s="99">
        <v>42901</v>
      </c>
    </row>
    <row r="38" spans="1:10" ht="47.25" x14ac:dyDescent="0.25">
      <c r="A38" s="90">
        <f t="shared" si="1"/>
        <v>34</v>
      </c>
      <c r="B38" s="91" t="s">
        <v>87</v>
      </c>
      <c r="C38" s="48" t="s">
        <v>23</v>
      </c>
      <c r="D38" s="49" t="s">
        <v>88</v>
      </c>
      <c r="E38" s="49" t="s">
        <v>310</v>
      </c>
      <c r="F38" s="49" t="s">
        <v>335</v>
      </c>
      <c r="G38" s="85">
        <v>1060730.32</v>
      </c>
      <c r="H38" s="87" t="s">
        <v>343</v>
      </c>
      <c r="I38" s="87" t="s">
        <v>344</v>
      </c>
      <c r="J38" s="99">
        <v>42901</v>
      </c>
    </row>
    <row r="39" spans="1:10" ht="31.5" x14ac:dyDescent="0.25">
      <c r="A39" s="90">
        <f t="shared" si="1"/>
        <v>35</v>
      </c>
      <c r="B39" s="91" t="s">
        <v>93</v>
      </c>
      <c r="C39" s="48" t="s">
        <v>23</v>
      </c>
      <c r="D39" s="49" t="s">
        <v>77</v>
      </c>
      <c r="E39" s="49" t="s">
        <v>305</v>
      </c>
      <c r="F39" s="49" t="s">
        <v>336</v>
      </c>
      <c r="G39" s="85">
        <v>1323985.33</v>
      </c>
      <c r="H39" s="87" t="s">
        <v>343</v>
      </c>
      <c r="I39" s="87" t="s">
        <v>344</v>
      </c>
      <c r="J39" s="99">
        <v>42901</v>
      </c>
    </row>
    <row r="40" spans="1:10" ht="47.25" x14ac:dyDescent="0.25">
      <c r="A40" s="90">
        <f t="shared" si="1"/>
        <v>36</v>
      </c>
      <c r="B40" s="91" t="s">
        <v>94</v>
      </c>
      <c r="C40" s="48" t="s">
        <v>23</v>
      </c>
      <c r="D40" s="49" t="s">
        <v>33</v>
      </c>
      <c r="E40" s="49" t="s">
        <v>304</v>
      </c>
      <c r="F40" s="49" t="s">
        <v>336</v>
      </c>
      <c r="G40" s="85">
        <v>2320690.4000000004</v>
      </c>
      <c r="H40" s="87" t="s">
        <v>343</v>
      </c>
      <c r="I40" s="87" t="s">
        <v>344</v>
      </c>
      <c r="J40" s="99">
        <v>42901</v>
      </c>
    </row>
    <row r="41" spans="1:10" ht="47.25" x14ac:dyDescent="0.25">
      <c r="A41" s="90">
        <f t="shared" si="1"/>
        <v>37</v>
      </c>
      <c r="B41" s="91" t="s">
        <v>106</v>
      </c>
      <c r="C41" s="48" t="s">
        <v>23</v>
      </c>
      <c r="D41" s="49" t="s">
        <v>88</v>
      </c>
      <c r="E41" s="49" t="s">
        <v>310</v>
      </c>
      <c r="F41" s="49" t="s">
        <v>335</v>
      </c>
      <c r="G41" s="85">
        <v>2426944.94</v>
      </c>
      <c r="H41" s="87" t="s">
        <v>343</v>
      </c>
      <c r="I41" s="87" t="s">
        <v>344</v>
      </c>
      <c r="J41" s="99">
        <v>42901</v>
      </c>
    </row>
    <row r="42" spans="1:10" ht="31.5" x14ac:dyDescent="0.25">
      <c r="A42" s="90">
        <f t="shared" si="1"/>
        <v>38</v>
      </c>
      <c r="B42" s="91" t="s">
        <v>108</v>
      </c>
      <c r="C42" s="48" t="s">
        <v>23</v>
      </c>
      <c r="D42" s="49" t="s">
        <v>33</v>
      </c>
      <c r="E42" s="49" t="s">
        <v>304</v>
      </c>
      <c r="F42" s="49" t="s">
        <v>336</v>
      </c>
      <c r="G42" s="85">
        <v>1607113.4899999998</v>
      </c>
      <c r="H42" s="87" t="s">
        <v>343</v>
      </c>
      <c r="I42" s="87" t="s">
        <v>344</v>
      </c>
      <c r="J42" s="99">
        <v>42901</v>
      </c>
    </row>
    <row r="43" spans="1:10" ht="31.5" x14ac:dyDescent="0.25">
      <c r="A43" s="90">
        <f t="shared" si="1"/>
        <v>39</v>
      </c>
      <c r="B43" s="91" t="s">
        <v>136</v>
      </c>
      <c r="C43" s="48" t="s">
        <v>23</v>
      </c>
      <c r="D43" s="49" t="s">
        <v>137</v>
      </c>
      <c r="E43" s="49" t="s">
        <v>311</v>
      </c>
      <c r="F43" s="49" t="s">
        <v>336</v>
      </c>
      <c r="G43" s="85">
        <v>2518567.3000000003</v>
      </c>
      <c r="H43" s="87" t="s">
        <v>343</v>
      </c>
      <c r="I43" s="87" t="s">
        <v>344</v>
      </c>
      <c r="J43" s="99">
        <v>42901</v>
      </c>
    </row>
    <row r="44" spans="1:10" ht="30" customHeight="1" x14ac:dyDescent="0.25">
      <c r="A44" s="90">
        <f t="shared" si="1"/>
        <v>40</v>
      </c>
      <c r="B44" s="91" t="s">
        <v>153</v>
      </c>
      <c r="C44" s="48" t="s">
        <v>23</v>
      </c>
      <c r="D44" s="49" t="s">
        <v>33</v>
      </c>
      <c r="E44" s="49" t="s">
        <v>304</v>
      </c>
      <c r="F44" s="49" t="s">
        <v>336</v>
      </c>
      <c r="G44" s="85">
        <v>1232119.73</v>
      </c>
      <c r="H44" s="87" t="s">
        <v>343</v>
      </c>
      <c r="I44" s="85"/>
      <c r="J44" s="99">
        <v>42901</v>
      </c>
    </row>
    <row r="45" spans="1:10" ht="47.25" x14ac:dyDescent="0.25">
      <c r="A45" s="90">
        <f t="shared" si="1"/>
        <v>41</v>
      </c>
      <c r="B45" s="91" t="s">
        <v>155</v>
      </c>
      <c r="C45" s="48" t="s">
        <v>23</v>
      </c>
      <c r="D45" s="49" t="s">
        <v>33</v>
      </c>
      <c r="E45" s="49" t="s">
        <v>304</v>
      </c>
      <c r="F45" s="49" t="s">
        <v>336</v>
      </c>
      <c r="G45" s="85">
        <v>948941.9800000001</v>
      </c>
      <c r="H45" s="87" t="s">
        <v>343</v>
      </c>
      <c r="I45" s="87" t="s">
        <v>344</v>
      </c>
      <c r="J45" s="99">
        <v>42901</v>
      </c>
    </row>
    <row r="46" spans="1:10" ht="30" customHeight="1" x14ac:dyDescent="0.25">
      <c r="A46" s="90">
        <f t="shared" si="1"/>
        <v>42</v>
      </c>
      <c r="B46" s="91" t="s">
        <v>156</v>
      </c>
      <c r="C46" s="48" t="s">
        <v>23</v>
      </c>
      <c r="D46" s="49" t="s">
        <v>33</v>
      </c>
      <c r="E46" s="49" t="s">
        <v>304</v>
      </c>
      <c r="F46" s="49" t="s">
        <v>336</v>
      </c>
      <c r="G46" s="85">
        <v>1564838.3700000003</v>
      </c>
      <c r="H46" s="87" t="s">
        <v>343</v>
      </c>
      <c r="I46" s="85"/>
      <c r="J46" s="99">
        <v>42901</v>
      </c>
    </row>
    <row r="47" spans="1:10" ht="31.5" x14ac:dyDescent="0.25">
      <c r="A47" s="90">
        <f t="shared" si="1"/>
        <v>43</v>
      </c>
      <c r="B47" s="91" t="s">
        <v>185</v>
      </c>
      <c r="C47" s="48" t="s">
        <v>23</v>
      </c>
      <c r="D47" s="49" t="s">
        <v>186</v>
      </c>
      <c r="E47" s="49" t="s">
        <v>312</v>
      </c>
      <c r="F47" s="49" t="s">
        <v>336</v>
      </c>
      <c r="G47" s="85">
        <v>1266980.46</v>
      </c>
      <c r="H47" s="87" t="s">
        <v>343</v>
      </c>
      <c r="I47" s="87" t="s">
        <v>344</v>
      </c>
      <c r="J47" s="99">
        <v>42901</v>
      </c>
    </row>
    <row r="48" spans="1:10" ht="31.5" x14ac:dyDescent="0.25">
      <c r="A48" s="90">
        <f t="shared" si="1"/>
        <v>44</v>
      </c>
      <c r="B48" s="91" t="s">
        <v>187</v>
      </c>
      <c r="C48" s="48" t="s">
        <v>23</v>
      </c>
      <c r="D48" s="49" t="s">
        <v>186</v>
      </c>
      <c r="E48" s="49" t="s">
        <v>312</v>
      </c>
      <c r="F48" s="49" t="s">
        <v>336</v>
      </c>
      <c r="G48" s="85">
        <v>1133210.4099999999</v>
      </c>
      <c r="H48" s="87" t="s">
        <v>343</v>
      </c>
      <c r="I48" s="87" t="s">
        <v>344</v>
      </c>
      <c r="J48" s="99">
        <v>42901</v>
      </c>
    </row>
    <row r="49" spans="1:10" ht="31.5" x14ac:dyDescent="0.25">
      <c r="A49" s="90">
        <f t="shared" si="1"/>
        <v>45</v>
      </c>
      <c r="B49" s="91" t="s">
        <v>191</v>
      </c>
      <c r="C49" s="48" t="s">
        <v>23</v>
      </c>
      <c r="D49" s="49" t="s">
        <v>33</v>
      </c>
      <c r="E49" s="49" t="s">
        <v>304</v>
      </c>
      <c r="F49" s="49" t="s">
        <v>336</v>
      </c>
      <c r="G49" s="85">
        <v>1151881.03</v>
      </c>
      <c r="H49" s="87" t="s">
        <v>343</v>
      </c>
      <c r="I49" s="87" t="s">
        <v>344</v>
      </c>
      <c r="J49" s="99">
        <v>42901</v>
      </c>
    </row>
    <row r="50" spans="1:10" ht="31.5" x14ac:dyDescent="0.25">
      <c r="A50" s="90">
        <f t="shared" si="1"/>
        <v>46</v>
      </c>
      <c r="B50" s="91" t="s">
        <v>192</v>
      </c>
      <c r="C50" s="48" t="s">
        <v>23</v>
      </c>
      <c r="D50" s="49" t="s">
        <v>33</v>
      </c>
      <c r="E50" s="49" t="s">
        <v>304</v>
      </c>
      <c r="F50" s="49" t="s">
        <v>336</v>
      </c>
      <c r="G50" s="85">
        <v>1852213.1700000004</v>
      </c>
      <c r="H50" s="87" t="s">
        <v>343</v>
      </c>
      <c r="I50" s="87" t="s">
        <v>344</v>
      </c>
      <c r="J50" s="99">
        <v>42901</v>
      </c>
    </row>
    <row r="51" spans="1:10" ht="31.5" x14ac:dyDescent="0.25">
      <c r="A51" s="90">
        <f t="shared" si="1"/>
        <v>47</v>
      </c>
      <c r="B51" s="93" t="s">
        <v>193</v>
      </c>
      <c r="C51" s="48" t="s">
        <v>23</v>
      </c>
      <c r="D51" s="49" t="s">
        <v>33</v>
      </c>
      <c r="E51" s="49" t="s">
        <v>304</v>
      </c>
      <c r="F51" s="49" t="s">
        <v>336</v>
      </c>
      <c r="G51" s="85">
        <v>887898.87</v>
      </c>
      <c r="H51" s="87" t="s">
        <v>343</v>
      </c>
      <c r="I51" s="87" t="s">
        <v>344</v>
      </c>
      <c r="J51" s="99">
        <v>42901</v>
      </c>
    </row>
    <row r="52" spans="1:10" ht="31.5" x14ac:dyDescent="0.25">
      <c r="A52" s="90">
        <f t="shared" si="1"/>
        <v>48</v>
      </c>
      <c r="B52" s="91" t="s">
        <v>194</v>
      </c>
      <c r="C52" s="48" t="s">
        <v>23</v>
      </c>
      <c r="D52" s="49" t="s">
        <v>33</v>
      </c>
      <c r="E52" s="49" t="s">
        <v>304</v>
      </c>
      <c r="F52" s="49" t="s">
        <v>336</v>
      </c>
      <c r="G52" s="85">
        <v>1852659.64</v>
      </c>
      <c r="H52" s="87" t="s">
        <v>343</v>
      </c>
      <c r="I52" s="87" t="s">
        <v>344</v>
      </c>
      <c r="J52" s="99">
        <v>42901</v>
      </c>
    </row>
    <row r="53" spans="1:10" ht="31.5" x14ac:dyDescent="0.25">
      <c r="A53" s="90">
        <f t="shared" si="1"/>
        <v>49</v>
      </c>
      <c r="B53" s="91" t="s">
        <v>195</v>
      </c>
      <c r="C53" s="48" t="s">
        <v>23</v>
      </c>
      <c r="D53" s="49" t="s">
        <v>33</v>
      </c>
      <c r="E53" s="49" t="s">
        <v>304</v>
      </c>
      <c r="F53" s="49" t="s">
        <v>336</v>
      </c>
      <c r="G53" s="85">
        <v>1367650.12</v>
      </c>
      <c r="H53" s="87" t="s">
        <v>343</v>
      </c>
      <c r="I53" s="87" t="s">
        <v>344</v>
      </c>
      <c r="J53" s="99">
        <v>42901</v>
      </c>
    </row>
    <row r="54" spans="1:10" ht="30" customHeight="1" x14ac:dyDescent="0.25">
      <c r="A54" s="90">
        <f t="shared" si="1"/>
        <v>50</v>
      </c>
      <c r="B54" s="91" t="s">
        <v>204</v>
      </c>
      <c r="C54" s="48" t="s">
        <v>23</v>
      </c>
      <c r="D54" s="49" t="s">
        <v>33</v>
      </c>
      <c r="E54" s="49" t="s">
        <v>304</v>
      </c>
      <c r="F54" s="49" t="s">
        <v>336</v>
      </c>
      <c r="G54" s="85">
        <v>1170254.29</v>
      </c>
      <c r="H54" s="87" t="s">
        <v>343</v>
      </c>
      <c r="I54" s="85"/>
      <c r="J54" s="99">
        <v>42901</v>
      </c>
    </row>
    <row r="55" spans="1:10" ht="30" customHeight="1" x14ac:dyDescent="0.25">
      <c r="A55" s="90">
        <f t="shared" si="1"/>
        <v>51</v>
      </c>
      <c r="B55" s="91" t="s">
        <v>237</v>
      </c>
      <c r="C55" s="48" t="s">
        <v>23</v>
      </c>
      <c r="D55" s="49" t="s">
        <v>238</v>
      </c>
      <c r="E55" s="49" t="s">
        <v>313</v>
      </c>
      <c r="F55" s="49" t="s">
        <v>336</v>
      </c>
      <c r="G55" s="85">
        <v>2960593</v>
      </c>
      <c r="H55" s="87" t="s">
        <v>343</v>
      </c>
      <c r="I55" s="85"/>
      <c r="J55" s="99">
        <v>42902</v>
      </c>
    </row>
    <row r="56" spans="1:10" ht="36.75" customHeight="1" x14ac:dyDescent="0.25">
      <c r="A56" s="90">
        <f t="shared" si="1"/>
        <v>52</v>
      </c>
      <c r="B56" s="91" t="s">
        <v>239</v>
      </c>
      <c r="C56" s="48" t="s">
        <v>23</v>
      </c>
      <c r="D56" s="49" t="s">
        <v>238</v>
      </c>
      <c r="E56" s="49" t="s">
        <v>313</v>
      </c>
      <c r="F56" s="49" t="s">
        <v>336</v>
      </c>
      <c r="G56" s="85">
        <v>1105354</v>
      </c>
      <c r="H56" s="87" t="s">
        <v>343</v>
      </c>
      <c r="I56" s="85"/>
      <c r="J56" s="99">
        <v>42902</v>
      </c>
    </row>
    <row r="57" spans="1:10" ht="32.25" customHeight="1" x14ac:dyDescent="0.25">
      <c r="A57" s="90">
        <f t="shared" si="1"/>
        <v>53</v>
      </c>
      <c r="B57" s="91" t="s">
        <v>245</v>
      </c>
      <c r="C57" s="48" t="s">
        <v>23</v>
      </c>
      <c r="D57" s="49" t="s">
        <v>33</v>
      </c>
      <c r="E57" s="49" t="s">
        <v>304</v>
      </c>
      <c r="F57" s="49" t="s">
        <v>336</v>
      </c>
      <c r="G57" s="85">
        <v>1136064.71</v>
      </c>
      <c r="H57" s="87" t="s">
        <v>343</v>
      </c>
      <c r="I57" s="85"/>
      <c r="J57" s="99">
        <v>42901</v>
      </c>
    </row>
    <row r="58" spans="1:10" ht="45" customHeight="1" x14ac:dyDescent="0.25">
      <c r="A58" s="90">
        <f t="shared" si="1"/>
        <v>54</v>
      </c>
      <c r="B58" s="91" t="s">
        <v>246</v>
      </c>
      <c r="C58" s="48" t="s">
        <v>23</v>
      </c>
      <c r="D58" s="49" t="s">
        <v>33</v>
      </c>
      <c r="E58" s="49" t="s">
        <v>304</v>
      </c>
      <c r="F58" s="49" t="s">
        <v>336</v>
      </c>
      <c r="G58" s="85">
        <v>798617.64</v>
      </c>
      <c r="H58" s="87" t="s">
        <v>343</v>
      </c>
      <c r="I58" s="85"/>
      <c r="J58" s="99">
        <v>42901</v>
      </c>
    </row>
    <row r="59" spans="1:10" ht="31.5" x14ac:dyDescent="0.25">
      <c r="A59" s="90">
        <v>55</v>
      </c>
      <c r="B59" s="91" t="s">
        <v>247</v>
      </c>
      <c r="C59" s="48" t="s">
        <v>23</v>
      </c>
      <c r="D59" s="49" t="s">
        <v>33</v>
      </c>
      <c r="E59" s="49" t="s">
        <v>304</v>
      </c>
      <c r="F59" s="49" t="s">
        <v>336</v>
      </c>
      <c r="G59" s="85">
        <v>1533630.5</v>
      </c>
      <c r="H59" s="87" t="s">
        <v>343</v>
      </c>
      <c r="I59" s="87" t="s">
        <v>344</v>
      </c>
      <c r="J59" s="99">
        <v>42901</v>
      </c>
    </row>
    <row r="60" spans="1:10" ht="25.5" customHeight="1" x14ac:dyDescent="0.25">
      <c r="A60" s="92"/>
      <c r="B60" s="97" t="s">
        <v>276</v>
      </c>
      <c r="C60" s="64"/>
      <c r="D60" s="65"/>
      <c r="E60" s="65"/>
      <c r="F60" s="65"/>
      <c r="G60" s="86">
        <f>SUM(G61:G102)</f>
        <v>53443429.010000013</v>
      </c>
      <c r="H60" s="87"/>
      <c r="I60" s="86"/>
      <c r="J60" s="99">
        <v>42901</v>
      </c>
    </row>
    <row r="61" spans="1:10" ht="31.5" x14ac:dyDescent="0.25">
      <c r="A61" s="90">
        <v>56</v>
      </c>
      <c r="B61" s="91" t="s">
        <v>52</v>
      </c>
      <c r="C61" s="48" t="s">
        <v>53</v>
      </c>
      <c r="D61" s="49" t="s">
        <v>54</v>
      </c>
      <c r="E61" s="49" t="s">
        <v>314</v>
      </c>
      <c r="F61" s="49" t="s">
        <v>336</v>
      </c>
      <c r="G61" s="85">
        <v>826542.8</v>
      </c>
      <c r="H61" s="87" t="s">
        <v>343</v>
      </c>
      <c r="I61" s="87" t="s">
        <v>344</v>
      </c>
      <c r="J61" s="99">
        <v>42901</v>
      </c>
    </row>
    <row r="62" spans="1:10" ht="30" x14ac:dyDescent="0.25">
      <c r="A62" s="90">
        <f t="shared" ref="A62:A102" si="2">A61+1</f>
        <v>57</v>
      </c>
      <c r="B62" s="91" t="s">
        <v>55</v>
      </c>
      <c r="C62" s="48" t="s">
        <v>53</v>
      </c>
      <c r="D62" s="49" t="s">
        <v>56</v>
      </c>
      <c r="E62" s="49" t="s">
        <v>315</v>
      </c>
      <c r="F62" s="49" t="s">
        <v>336</v>
      </c>
      <c r="G62" s="85">
        <v>2618053.02</v>
      </c>
      <c r="H62" s="87" t="s">
        <v>343</v>
      </c>
      <c r="I62" s="87" t="s">
        <v>344</v>
      </c>
      <c r="J62" s="99">
        <v>42914</v>
      </c>
    </row>
    <row r="63" spans="1:10" ht="30" x14ac:dyDescent="0.25">
      <c r="A63" s="90">
        <f t="shared" si="2"/>
        <v>58</v>
      </c>
      <c r="B63" s="94" t="s">
        <v>61</v>
      </c>
      <c r="C63" s="48" t="s">
        <v>53</v>
      </c>
      <c r="D63" s="51" t="s">
        <v>33</v>
      </c>
      <c r="E63" s="49" t="s">
        <v>304</v>
      </c>
      <c r="F63" s="51" t="s">
        <v>337</v>
      </c>
      <c r="G63" s="85">
        <v>1269494.95</v>
      </c>
      <c r="H63" s="87" t="s">
        <v>343</v>
      </c>
      <c r="I63" s="87" t="s">
        <v>344</v>
      </c>
      <c r="J63" s="99">
        <v>42901</v>
      </c>
    </row>
    <row r="64" spans="1:10" ht="30" x14ac:dyDescent="0.25">
      <c r="A64" s="90">
        <f t="shared" si="2"/>
        <v>59</v>
      </c>
      <c r="B64" s="91" t="s">
        <v>67</v>
      </c>
      <c r="C64" s="48" t="s">
        <v>53</v>
      </c>
      <c r="D64" s="49" t="s">
        <v>33</v>
      </c>
      <c r="E64" s="49" t="s">
        <v>304</v>
      </c>
      <c r="F64" s="51" t="s">
        <v>337</v>
      </c>
      <c r="G64" s="85">
        <v>1560204.39</v>
      </c>
      <c r="H64" s="87" t="s">
        <v>343</v>
      </c>
      <c r="I64" s="87" t="s">
        <v>344</v>
      </c>
      <c r="J64" s="99">
        <v>42901</v>
      </c>
    </row>
    <row r="65" spans="1:10" ht="30" x14ac:dyDescent="0.25">
      <c r="A65" s="90">
        <f t="shared" si="2"/>
        <v>60</v>
      </c>
      <c r="B65" s="91" t="s">
        <v>68</v>
      </c>
      <c r="C65" s="48" t="s">
        <v>53</v>
      </c>
      <c r="D65" s="49" t="s">
        <v>33</v>
      </c>
      <c r="E65" s="49" t="s">
        <v>304</v>
      </c>
      <c r="F65" s="51" t="s">
        <v>337</v>
      </c>
      <c r="G65" s="85">
        <v>1525575.67</v>
      </c>
      <c r="H65" s="87" t="s">
        <v>343</v>
      </c>
      <c r="I65" s="87" t="s">
        <v>344</v>
      </c>
      <c r="J65" s="99">
        <v>42901</v>
      </c>
    </row>
    <row r="66" spans="1:10" ht="30" x14ac:dyDescent="0.25">
      <c r="A66" s="90">
        <f t="shared" si="2"/>
        <v>61</v>
      </c>
      <c r="B66" s="91" t="s">
        <v>69</v>
      </c>
      <c r="C66" s="48" t="s">
        <v>53</v>
      </c>
      <c r="D66" s="49" t="s">
        <v>33</v>
      </c>
      <c r="E66" s="49" t="s">
        <v>304</v>
      </c>
      <c r="F66" s="51" t="s">
        <v>337</v>
      </c>
      <c r="G66" s="85">
        <v>1408301.11</v>
      </c>
      <c r="H66" s="87" t="s">
        <v>343</v>
      </c>
      <c r="I66" s="87" t="s">
        <v>344</v>
      </c>
      <c r="J66" s="99">
        <v>42901</v>
      </c>
    </row>
    <row r="67" spans="1:10" ht="40.5" customHeight="1" x14ac:dyDescent="0.25">
      <c r="A67" s="90">
        <f t="shared" si="2"/>
        <v>62</v>
      </c>
      <c r="B67" s="91" t="s">
        <v>101</v>
      </c>
      <c r="C67" s="48" t="s">
        <v>53</v>
      </c>
      <c r="D67" s="49" t="s">
        <v>33</v>
      </c>
      <c r="E67" s="49" t="s">
        <v>304</v>
      </c>
      <c r="F67" s="51" t="s">
        <v>337</v>
      </c>
      <c r="G67" s="85">
        <v>921690.59</v>
      </c>
      <c r="H67" s="87" t="s">
        <v>343</v>
      </c>
      <c r="I67" s="85"/>
      <c r="J67" s="99">
        <v>42901</v>
      </c>
    </row>
    <row r="68" spans="1:10" ht="34.5" customHeight="1" x14ac:dyDescent="0.25">
      <c r="A68" s="90">
        <f t="shared" si="2"/>
        <v>63</v>
      </c>
      <c r="B68" s="91" t="s">
        <v>102</v>
      </c>
      <c r="C68" s="48" t="s">
        <v>53</v>
      </c>
      <c r="D68" s="49" t="s">
        <v>33</v>
      </c>
      <c r="E68" s="49" t="s">
        <v>304</v>
      </c>
      <c r="F68" s="51" t="s">
        <v>337</v>
      </c>
      <c r="G68" s="85">
        <v>996461.23</v>
      </c>
      <c r="H68" s="87" t="s">
        <v>343</v>
      </c>
      <c r="I68" s="85"/>
      <c r="J68" s="99">
        <v>42901</v>
      </c>
    </row>
    <row r="69" spans="1:10" ht="30" x14ac:dyDescent="0.25">
      <c r="A69" s="90">
        <f t="shared" si="2"/>
        <v>64</v>
      </c>
      <c r="B69" s="91" t="s">
        <v>103</v>
      </c>
      <c r="C69" s="48" t="s">
        <v>53</v>
      </c>
      <c r="D69" s="49" t="s">
        <v>33</v>
      </c>
      <c r="E69" s="49" t="s">
        <v>304</v>
      </c>
      <c r="F69" s="51" t="s">
        <v>337</v>
      </c>
      <c r="G69" s="85">
        <v>1165706.81</v>
      </c>
      <c r="H69" s="87" t="s">
        <v>343</v>
      </c>
      <c r="I69" s="87" t="s">
        <v>344</v>
      </c>
      <c r="J69" s="99">
        <v>42901</v>
      </c>
    </row>
    <row r="70" spans="1:10" ht="30" x14ac:dyDescent="0.25">
      <c r="A70" s="90">
        <f t="shared" si="2"/>
        <v>65</v>
      </c>
      <c r="B70" s="91" t="s">
        <v>104</v>
      </c>
      <c r="C70" s="48" t="s">
        <v>53</v>
      </c>
      <c r="D70" s="49" t="s">
        <v>54</v>
      </c>
      <c r="E70" s="49" t="s">
        <v>314</v>
      </c>
      <c r="F70" s="49" t="s">
        <v>336</v>
      </c>
      <c r="G70" s="85">
        <v>1772170.97</v>
      </c>
      <c r="H70" s="87" t="s">
        <v>343</v>
      </c>
      <c r="I70" s="87" t="s">
        <v>344</v>
      </c>
      <c r="J70" s="99">
        <v>42901</v>
      </c>
    </row>
    <row r="71" spans="1:10" ht="45" customHeight="1" x14ac:dyDescent="0.25">
      <c r="A71" s="90">
        <f t="shared" si="2"/>
        <v>66</v>
      </c>
      <c r="B71" s="91" t="s">
        <v>105</v>
      </c>
      <c r="C71" s="48" t="s">
        <v>53</v>
      </c>
      <c r="D71" s="49" t="s">
        <v>33</v>
      </c>
      <c r="E71" s="49" t="s">
        <v>304</v>
      </c>
      <c r="F71" s="51" t="s">
        <v>337</v>
      </c>
      <c r="G71" s="85">
        <v>1966228.54</v>
      </c>
      <c r="H71" s="87" t="s">
        <v>343</v>
      </c>
      <c r="I71" s="85"/>
      <c r="J71" s="99">
        <v>42901</v>
      </c>
    </row>
    <row r="72" spans="1:10" ht="30" x14ac:dyDescent="0.25">
      <c r="A72" s="90">
        <f t="shared" si="2"/>
        <v>67</v>
      </c>
      <c r="B72" s="91" t="s">
        <v>107</v>
      </c>
      <c r="C72" s="48" t="s">
        <v>53</v>
      </c>
      <c r="D72" s="49" t="s">
        <v>33</v>
      </c>
      <c r="E72" s="49" t="s">
        <v>304</v>
      </c>
      <c r="F72" s="51" t="s">
        <v>337</v>
      </c>
      <c r="G72" s="85">
        <v>1524630.37</v>
      </c>
      <c r="H72" s="87" t="s">
        <v>343</v>
      </c>
      <c r="I72" s="87" t="s">
        <v>344</v>
      </c>
      <c r="J72" s="99">
        <v>42901</v>
      </c>
    </row>
    <row r="73" spans="1:10" ht="30" customHeight="1" x14ac:dyDescent="0.25">
      <c r="A73" s="90">
        <f t="shared" si="2"/>
        <v>68</v>
      </c>
      <c r="B73" s="91" t="s">
        <v>114</v>
      </c>
      <c r="C73" s="48" t="s">
        <v>53</v>
      </c>
      <c r="D73" s="49" t="s">
        <v>268</v>
      </c>
      <c r="E73" s="49" t="s">
        <v>351</v>
      </c>
      <c r="F73" s="49" t="s">
        <v>336</v>
      </c>
      <c r="G73" s="85">
        <v>998354.34</v>
      </c>
      <c r="H73" s="87" t="s">
        <v>343</v>
      </c>
      <c r="I73" s="85"/>
      <c r="J73" s="99">
        <v>42914</v>
      </c>
    </row>
    <row r="74" spans="1:10" ht="30" x14ac:dyDescent="0.25">
      <c r="A74" s="90">
        <f t="shared" si="2"/>
        <v>69</v>
      </c>
      <c r="B74" s="94" t="s">
        <v>117</v>
      </c>
      <c r="C74" s="48" t="s">
        <v>53</v>
      </c>
      <c r="D74" s="51" t="s">
        <v>33</v>
      </c>
      <c r="E74" s="49" t="s">
        <v>304</v>
      </c>
      <c r="F74" s="51" t="s">
        <v>337</v>
      </c>
      <c r="G74" s="85">
        <v>1146884.95</v>
      </c>
      <c r="H74" s="87" t="s">
        <v>343</v>
      </c>
      <c r="I74" s="87" t="s">
        <v>344</v>
      </c>
      <c r="J74" s="99">
        <v>42901</v>
      </c>
    </row>
    <row r="75" spans="1:10" ht="30" x14ac:dyDescent="0.25">
      <c r="A75" s="90">
        <f t="shared" si="2"/>
        <v>70</v>
      </c>
      <c r="B75" s="94" t="s">
        <v>119</v>
      </c>
      <c r="C75" s="48" t="s">
        <v>53</v>
      </c>
      <c r="D75" s="51" t="s">
        <v>33</v>
      </c>
      <c r="E75" s="49" t="s">
        <v>304</v>
      </c>
      <c r="F75" s="51" t="s">
        <v>337</v>
      </c>
      <c r="G75" s="85">
        <v>943343.26</v>
      </c>
      <c r="H75" s="87" t="s">
        <v>343</v>
      </c>
      <c r="I75" s="87" t="s">
        <v>344</v>
      </c>
      <c r="J75" s="99">
        <v>42901</v>
      </c>
    </row>
    <row r="76" spans="1:10" ht="30" x14ac:dyDescent="0.25">
      <c r="A76" s="90">
        <f t="shared" si="2"/>
        <v>71</v>
      </c>
      <c r="B76" s="91" t="s">
        <v>138</v>
      </c>
      <c r="C76" s="48" t="s">
        <v>53</v>
      </c>
      <c r="D76" s="49" t="s">
        <v>139</v>
      </c>
      <c r="E76" s="49" t="s">
        <v>316</v>
      </c>
      <c r="F76" s="49" t="s">
        <v>336</v>
      </c>
      <c r="G76" s="85">
        <v>1169402.73</v>
      </c>
      <c r="H76" s="87" t="s">
        <v>343</v>
      </c>
      <c r="I76" s="87" t="s">
        <v>344</v>
      </c>
      <c r="J76" s="99">
        <v>42914</v>
      </c>
    </row>
    <row r="77" spans="1:10" ht="45" customHeight="1" x14ac:dyDescent="0.25">
      <c r="A77" s="90">
        <f t="shared" si="2"/>
        <v>72</v>
      </c>
      <c r="B77" s="91" t="s">
        <v>140</v>
      </c>
      <c r="C77" s="48" t="s">
        <v>53</v>
      </c>
      <c r="D77" s="49" t="s">
        <v>33</v>
      </c>
      <c r="E77" s="49" t="s">
        <v>304</v>
      </c>
      <c r="F77" s="51" t="s">
        <v>337</v>
      </c>
      <c r="G77" s="85">
        <v>789070.94</v>
      </c>
      <c r="H77" s="87" t="s">
        <v>343</v>
      </c>
      <c r="I77" s="85"/>
      <c r="J77" s="99">
        <v>42901</v>
      </c>
    </row>
    <row r="78" spans="1:10" ht="30" x14ac:dyDescent="0.25">
      <c r="A78" s="90">
        <f t="shared" si="2"/>
        <v>73</v>
      </c>
      <c r="B78" s="91" t="s">
        <v>141</v>
      </c>
      <c r="C78" s="48" t="s">
        <v>53</v>
      </c>
      <c r="D78" s="49" t="s">
        <v>33</v>
      </c>
      <c r="E78" s="49" t="s">
        <v>304</v>
      </c>
      <c r="F78" s="51" t="s">
        <v>337</v>
      </c>
      <c r="G78" s="85">
        <v>1418737.32</v>
      </c>
      <c r="H78" s="87" t="s">
        <v>343</v>
      </c>
      <c r="I78" s="87" t="s">
        <v>344</v>
      </c>
      <c r="J78" s="99">
        <v>42901</v>
      </c>
    </row>
    <row r="79" spans="1:10" ht="30" x14ac:dyDescent="0.25">
      <c r="A79" s="90">
        <f t="shared" si="2"/>
        <v>74</v>
      </c>
      <c r="B79" s="91" t="s">
        <v>143</v>
      </c>
      <c r="C79" s="48" t="s">
        <v>53</v>
      </c>
      <c r="D79" s="49" t="s">
        <v>33</v>
      </c>
      <c r="E79" s="49" t="s">
        <v>304</v>
      </c>
      <c r="F79" s="51" t="s">
        <v>337</v>
      </c>
      <c r="G79" s="85">
        <v>855270.62</v>
      </c>
      <c r="H79" s="87" t="s">
        <v>343</v>
      </c>
      <c r="I79" s="87" t="s">
        <v>344</v>
      </c>
      <c r="J79" s="99">
        <v>42901</v>
      </c>
    </row>
    <row r="80" spans="1:10" ht="30" x14ac:dyDescent="0.25">
      <c r="A80" s="90">
        <f t="shared" si="2"/>
        <v>75</v>
      </c>
      <c r="B80" s="91" t="s">
        <v>144</v>
      </c>
      <c r="C80" s="48" t="s">
        <v>53</v>
      </c>
      <c r="D80" s="49" t="s">
        <v>33</v>
      </c>
      <c r="E80" s="49" t="s">
        <v>304</v>
      </c>
      <c r="F80" s="51" t="s">
        <v>337</v>
      </c>
      <c r="G80" s="85">
        <v>2185912.41</v>
      </c>
      <c r="H80" s="87" t="s">
        <v>343</v>
      </c>
      <c r="I80" s="87" t="s">
        <v>344</v>
      </c>
      <c r="J80" s="99">
        <v>42901</v>
      </c>
    </row>
    <row r="81" spans="1:10" ht="30" x14ac:dyDescent="0.25">
      <c r="A81" s="90">
        <f t="shared" si="2"/>
        <v>76</v>
      </c>
      <c r="B81" s="91" t="s">
        <v>145</v>
      </c>
      <c r="C81" s="48" t="s">
        <v>53</v>
      </c>
      <c r="D81" s="49" t="s">
        <v>33</v>
      </c>
      <c r="E81" s="49" t="s">
        <v>304</v>
      </c>
      <c r="F81" s="51" t="s">
        <v>337</v>
      </c>
      <c r="G81" s="85">
        <v>857521.69</v>
      </c>
      <c r="H81" s="87" t="s">
        <v>343</v>
      </c>
      <c r="I81" s="87" t="s">
        <v>344</v>
      </c>
      <c r="J81" s="99">
        <v>42901</v>
      </c>
    </row>
    <row r="82" spans="1:10" ht="36.75" customHeight="1" x14ac:dyDescent="0.25">
      <c r="A82" s="90">
        <f t="shared" si="2"/>
        <v>77</v>
      </c>
      <c r="B82" s="91" t="s">
        <v>146</v>
      </c>
      <c r="C82" s="48" t="s">
        <v>53</v>
      </c>
      <c r="D82" s="49" t="s">
        <v>33</v>
      </c>
      <c r="E82" s="49" t="s">
        <v>304</v>
      </c>
      <c r="F82" s="51" t="s">
        <v>337</v>
      </c>
      <c r="G82" s="85">
        <v>448517.76</v>
      </c>
      <c r="H82" s="87" t="s">
        <v>343</v>
      </c>
      <c r="I82" s="85"/>
      <c r="J82" s="99">
        <v>42901</v>
      </c>
    </row>
    <row r="83" spans="1:10" ht="30" x14ac:dyDescent="0.25">
      <c r="A83" s="90">
        <f t="shared" si="2"/>
        <v>78</v>
      </c>
      <c r="B83" s="91" t="s">
        <v>147</v>
      </c>
      <c r="C83" s="48" t="s">
        <v>53</v>
      </c>
      <c r="D83" s="49" t="s">
        <v>33</v>
      </c>
      <c r="E83" s="49" t="s">
        <v>304</v>
      </c>
      <c r="F83" s="51" t="s">
        <v>337</v>
      </c>
      <c r="G83" s="85">
        <v>1582212.42</v>
      </c>
      <c r="H83" s="87" t="s">
        <v>343</v>
      </c>
      <c r="I83" s="87" t="s">
        <v>344</v>
      </c>
      <c r="J83" s="99">
        <v>42901</v>
      </c>
    </row>
    <row r="84" spans="1:10" ht="30" x14ac:dyDescent="0.25">
      <c r="A84" s="90">
        <f t="shared" si="2"/>
        <v>79</v>
      </c>
      <c r="B84" s="91" t="s">
        <v>148</v>
      </c>
      <c r="C84" s="48" t="s">
        <v>53</v>
      </c>
      <c r="D84" s="49" t="s">
        <v>54</v>
      </c>
      <c r="E84" s="49" t="s">
        <v>314</v>
      </c>
      <c r="F84" s="49" t="s">
        <v>336</v>
      </c>
      <c r="G84" s="85">
        <v>611471.28</v>
      </c>
      <c r="H84" s="87" t="s">
        <v>343</v>
      </c>
      <c r="I84" s="87" t="s">
        <v>344</v>
      </c>
      <c r="J84" s="99">
        <v>42901</v>
      </c>
    </row>
    <row r="85" spans="1:10" ht="30" x14ac:dyDescent="0.25">
      <c r="A85" s="90">
        <f t="shared" si="2"/>
        <v>80</v>
      </c>
      <c r="B85" s="91" t="s">
        <v>149</v>
      </c>
      <c r="C85" s="48" t="s">
        <v>53</v>
      </c>
      <c r="D85" s="49" t="s">
        <v>33</v>
      </c>
      <c r="E85" s="49" t="s">
        <v>304</v>
      </c>
      <c r="F85" s="51" t="s">
        <v>337</v>
      </c>
      <c r="G85" s="85">
        <v>886624.63</v>
      </c>
      <c r="H85" s="87" t="s">
        <v>343</v>
      </c>
      <c r="I85" s="87" t="s">
        <v>344</v>
      </c>
      <c r="J85" s="99">
        <v>42901</v>
      </c>
    </row>
    <row r="86" spans="1:10" ht="30" x14ac:dyDescent="0.25">
      <c r="A86" s="90">
        <f t="shared" si="2"/>
        <v>81</v>
      </c>
      <c r="B86" s="91" t="s">
        <v>150</v>
      </c>
      <c r="C86" s="48" t="s">
        <v>53</v>
      </c>
      <c r="D86" s="49" t="s">
        <v>33</v>
      </c>
      <c r="E86" s="49" t="s">
        <v>304</v>
      </c>
      <c r="F86" s="51" t="s">
        <v>337</v>
      </c>
      <c r="G86" s="85">
        <v>1678549.46</v>
      </c>
      <c r="H86" s="87" t="s">
        <v>343</v>
      </c>
      <c r="I86" s="87" t="s">
        <v>344</v>
      </c>
      <c r="J86" s="99">
        <v>42901</v>
      </c>
    </row>
    <row r="87" spans="1:10" ht="30" x14ac:dyDescent="0.25">
      <c r="A87" s="90">
        <f t="shared" si="2"/>
        <v>82</v>
      </c>
      <c r="B87" s="94" t="s">
        <v>180</v>
      </c>
      <c r="C87" s="48" t="s">
        <v>53</v>
      </c>
      <c r="D87" s="51" t="s">
        <v>33</v>
      </c>
      <c r="E87" s="49" t="s">
        <v>304</v>
      </c>
      <c r="F87" s="51" t="s">
        <v>337</v>
      </c>
      <c r="G87" s="85">
        <v>806971.55</v>
      </c>
      <c r="H87" s="87" t="s">
        <v>343</v>
      </c>
      <c r="I87" s="87" t="s">
        <v>344</v>
      </c>
      <c r="J87" s="99">
        <v>42901</v>
      </c>
    </row>
    <row r="88" spans="1:10" ht="45" customHeight="1" x14ac:dyDescent="0.25">
      <c r="A88" s="90">
        <f t="shared" si="2"/>
        <v>83</v>
      </c>
      <c r="B88" s="94" t="s">
        <v>182</v>
      </c>
      <c r="C88" s="48" t="s">
        <v>53</v>
      </c>
      <c r="D88" s="51" t="s">
        <v>33</v>
      </c>
      <c r="E88" s="49" t="s">
        <v>304</v>
      </c>
      <c r="F88" s="51" t="s">
        <v>337</v>
      </c>
      <c r="G88" s="85">
        <v>1130891.07</v>
      </c>
      <c r="H88" s="87" t="s">
        <v>343</v>
      </c>
      <c r="I88" s="85"/>
      <c r="J88" s="99">
        <v>42901</v>
      </c>
    </row>
    <row r="89" spans="1:10" ht="30" x14ac:dyDescent="0.25">
      <c r="A89" s="90">
        <f t="shared" si="2"/>
        <v>84</v>
      </c>
      <c r="B89" s="94" t="s">
        <v>184</v>
      </c>
      <c r="C89" s="48" t="s">
        <v>53</v>
      </c>
      <c r="D89" s="51" t="s">
        <v>33</v>
      </c>
      <c r="E89" s="49" t="s">
        <v>304</v>
      </c>
      <c r="F89" s="51" t="s">
        <v>337</v>
      </c>
      <c r="G89" s="85">
        <v>304372.52</v>
      </c>
      <c r="H89" s="87" t="s">
        <v>343</v>
      </c>
      <c r="I89" s="87" t="s">
        <v>344</v>
      </c>
      <c r="J89" s="99">
        <v>42901</v>
      </c>
    </row>
    <row r="90" spans="1:10" ht="37.5" customHeight="1" x14ac:dyDescent="0.25">
      <c r="A90" s="90">
        <f t="shared" si="2"/>
        <v>85</v>
      </c>
      <c r="B90" s="91" t="s">
        <v>197</v>
      </c>
      <c r="C90" s="48" t="s">
        <v>53</v>
      </c>
      <c r="D90" s="49" t="s">
        <v>33</v>
      </c>
      <c r="E90" s="49" t="s">
        <v>304</v>
      </c>
      <c r="F90" s="51" t="s">
        <v>337</v>
      </c>
      <c r="G90" s="85">
        <v>1395065.32</v>
      </c>
      <c r="H90" s="87" t="s">
        <v>343</v>
      </c>
      <c r="I90" s="85"/>
      <c r="J90" s="99">
        <v>42901</v>
      </c>
    </row>
    <row r="91" spans="1:10" ht="45" customHeight="1" x14ac:dyDescent="0.25">
      <c r="A91" s="90">
        <f t="shared" si="2"/>
        <v>86</v>
      </c>
      <c r="B91" s="91" t="s">
        <v>198</v>
      </c>
      <c r="C91" s="48" t="s">
        <v>53</v>
      </c>
      <c r="D91" s="49" t="s">
        <v>33</v>
      </c>
      <c r="E91" s="49" t="s">
        <v>304</v>
      </c>
      <c r="F91" s="51" t="s">
        <v>337</v>
      </c>
      <c r="G91" s="85">
        <v>764152.4</v>
      </c>
      <c r="H91" s="87" t="s">
        <v>343</v>
      </c>
      <c r="I91" s="85"/>
      <c r="J91" s="99">
        <v>42901</v>
      </c>
    </row>
    <row r="92" spans="1:10" ht="30" x14ac:dyDescent="0.25">
      <c r="A92" s="90">
        <f t="shared" si="2"/>
        <v>87</v>
      </c>
      <c r="B92" s="91" t="s">
        <v>199</v>
      </c>
      <c r="C92" s="48" t="s">
        <v>53</v>
      </c>
      <c r="D92" s="49" t="s">
        <v>33</v>
      </c>
      <c r="E92" s="49" t="s">
        <v>304</v>
      </c>
      <c r="F92" s="51" t="s">
        <v>337</v>
      </c>
      <c r="G92" s="85">
        <v>587695.86</v>
      </c>
      <c r="H92" s="87" t="s">
        <v>343</v>
      </c>
      <c r="I92" s="87" t="s">
        <v>344</v>
      </c>
      <c r="J92" s="99">
        <v>42901</v>
      </c>
    </row>
    <row r="93" spans="1:10" ht="30" x14ac:dyDescent="0.25">
      <c r="A93" s="90">
        <f t="shared" si="2"/>
        <v>88</v>
      </c>
      <c r="B93" s="91" t="s">
        <v>200</v>
      </c>
      <c r="C93" s="48" t="s">
        <v>53</v>
      </c>
      <c r="D93" s="49" t="s">
        <v>33</v>
      </c>
      <c r="E93" s="49" t="s">
        <v>304</v>
      </c>
      <c r="F93" s="51" t="s">
        <v>337</v>
      </c>
      <c r="G93" s="85">
        <v>1454264.82</v>
      </c>
      <c r="H93" s="87" t="s">
        <v>343</v>
      </c>
      <c r="I93" s="87" t="s">
        <v>344</v>
      </c>
      <c r="J93" s="99">
        <v>42901</v>
      </c>
    </row>
    <row r="94" spans="1:10" ht="36.75" customHeight="1" x14ac:dyDescent="0.25">
      <c r="A94" s="90">
        <f t="shared" si="2"/>
        <v>89</v>
      </c>
      <c r="B94" s="91" t="s">
        <v>201</v>
      </c>
      <c r="C94" s="48" t="s">
        <v>53</v>
      </c>
      <c r="D94" s="49" t="s">
        <v>33</v>
      </c>
      <c r="E94" s="49" t="s">
        <v>304</v>
      </c>
      <c r="F94" s="51" t="s">
        <v>337</v>
      </c>
      <c r="G94" s="85">
        <v>912784.28</v>
      </c>
      <c r="H94" s="87" t="s">
        <v>343</v>
      </c>
      <c r="I94" s="85"/>
      <c r="J94" s="99">
        <v>42901</v>
      </c>
    </row>
    <row r="95" spans="1:10" ht="30" x14ac:dyDescent="0.25">
      <c r="A95" s="90">
        <f t="shared" si="2"/>
        <v>90</v>
      </c>
      <c r="B95" s="91" t="s">
        <v>202</v>
      </c>
      <c r="C95" s="48" t="s">
        <v>53</v>
      </c>
      <c r="D95" s="49" t="s">
        <v>54</v>
      </c>
      <c r="E95" s="49" t="s">
        <v>314</v>
      </c>
      <c r="F95" s="49" t="s">
        <v>336</v>
      </c>
      <c r="G95" s="85">
        <v>2132405.14</v>
      </c>
      <c r="H95" s="87" t="s">
        <v>343</v>
      </c>
      <c r="I95" s="87" t="s">
        <v>344</v>
      </c>
      <c r="J95" s="99">
        <v>42901</v>
      </c>
    </row>
    <row r="96" spans="1:10" ht="47.25" x14ac:dyDescent="0.25">
      <c r="A96" s="90">
        <f t="shared" si="2"/>
        <v>91</v>
      </c>
      <c r="B96" s="91" t="s">
        <v>203</v>
      </c>
      <c r="C96" s="48" t="s">
        <v>53</v>
      </c>
      <c r="D96" s="49" t="s">
        <v>54</v>
      </c>
      <c r="E96" s="49" t="s">
        <v>314</v>
      </c>
      <c r="F96" s="49" t="s">
        <v>336</v>
      </c>
      <c r="G96" s="85">
        <v>823529.08</v>
      </c>
      <c r="H96" s="87" t="s">
        <v>343</v>
      </c>
      <c r="I96" s="87" t="s">
        <v>344</v>
      </c>
      <c r="J96" s="99">
        <v>42901</v>
      </c>
    </row>
    <row r="97" spans="1:10" ht="47.25" x14ac:dyDescent="0.25">
      <c r="A97" s="90">
        <f t="shared" si="2"/>
        <v>92</v>
      </c>
      <c r="B97" s="94" t="s">
        <v>228</v>
      </c>
      <c r="C97" s="48" t="s">
        <v>53</v>
      </c>
      <c r="D97" s="51" t="s">
        <v>33</v>
      </c>
      <c r="E97" s="49" t="s">
        <v>304</v>
      </c>
      <c r="F97" s="51" t="s">
        <v>337</v>
      </c>
      <c r="G97" s="85">
        <v>1094074.8999999999</v>
      </c>
      <c r="H97" s="87" t="s">
        <v>343</v>
      </c>
      <c r="I97" s="87" t="s">
        <v>344</v>
      </c>
      <c r="J97" s="99">
        <v>42901</v>
      </c>
    </row>
    <row r="98" spans="1:10" ht="30" x14ac:dyDescent="0.25">
      <c r="A98" s="90">
        <f t="shared" si="2"/>
        <v>93</v>
      </c>
      <c r="B98" s="91" t="s">
        <v>249</v>
      </c>
      <c r="C98" s="48" t="s">
        <v>53</v>
      </c>
      <c r="D98" s="49" t="s">
        <v>33</v>
      </c>
      <c r="E98" s="49" t="s">
        <v>304</v>
      </c>
      <c r="F98" s="51" t="s">
        <v>337</v>
      </c>
      <c r="G98" s="85">
        <v>1048581.32</v>
      </c>
      <c r="H98" s="87" t="s">
        <v>343</v>
      </c>
      <c r="I98" s="87" t="s">
        <v>344</v>
      </c>
      <c r="J98" s="99">
        <v>42901</v>
      </c>
    </row>
    <row r="99" spans="1:10" ht="30" x14ac:dyDescent="0.25">
      <c r="A99" s="90">
        <f t="shared" si="2"/>
        <v>94</v>
      </c>
      <c r="B99" s="91" t="s">
        <v>250</v>
      </c>
      <c r="C99" s="48" t="s">
        <v>53</v>
      </c>
      <c r="D99" s="49" t="s">
        <v>33</v>
      </c>
      <c r="E99" s="49" t="s">
        <v>304</v>
      </c>
      <c r="F99" s="51" t="s">
        <v>337</v>
      </c>
      <c r="G99" s="85">
        <v>1964796.88</v>
      </c>
      <c r="H99" s="87" t="s">
        <v>343</v>
      </c>
      <c r="I99" s="87" t="s">
        <v>344</v>
      </c>
      <c r="J99" s="99">
        <v>42901</v>
      </c>
    </row>
    <row r="100" spans="1:10" ht="30" x14ac:dyDescent="0.25">
      <c r="A100" s="90">
        <f t="shared" si="2"/>
        <v>95</v>
      </c>
      <c r="B100" s="91" t="s">
        <v>251</v>
      </c>
      <c r="C100" s="48" t="s">
        <v>53</v>
      </c>
      <c r="D100" s="49" t="s">
        <v>33</v>
      </c>
      <c r="E100" s="49" t="s">
        <v>304</v>
      </c>
      <c r="F100" s="51" t="s">
        <v>337</v>
      </c>
      <c r="G100" s="85">
        <v>3520304.58</v>
      </c>
      <c r="H100" s="87" t="s">
        <v>343</v>
      </c>
      <c r="I100" s="87" t="s">
        <v>344</v>
      </c>
      <c r="J100" s="99">
        <v>42901</v>
      </c>
    </row>
    <row r="101" spans="1:10" ht="30" x14ac:dyDescent="0.25">
      <c r="A101" s="90">
        <f t="shared" si="2"/>
        <v>96</v>
      </c>
      <c r="B101" s="91" t="s">
        <v>252</v>
      </c>
      <c r="C101" s="48" t="s">
        <v>53</v>
      </c>
      <c r="D101" s="49" t="s">
        <v>54</v>
      </c>
      <c r="E101" s="49" t="s">
        <v>314</v>
      </c>
      <c r="F101" s="49" t="s">
        <v>336</v>
      </c>
      <c r="G101" s="85">
        <v>1170893.94</v>
      </c>
      <c r="H101" s="87" t="s">
        <v>343</v>
      </c>
      <c r="I101" s="87" t="s">
        <v>344</v>
      </c>
      <c r="J101" s="99">
        <v>42901</v>
      </c>
    </row>
    <row r="102" spans="1:10" ht="30" x14ac:dyDescent="0.25">
      <c r="A102" s="90">
        <f t="shared" si="2"/>
        <v>97</v>
      </c>
      <c r="B102" s="91" t="s">
        <v>253</v>
      </c>
      <c r="C102" s="48" t="s">
        <v>53</v>
      </c>
      <c r="D102" s="49" t="s">
        <v>33</v>
      </c>
      <c r="E102" s="49" t="s">
        <v>304</v>
      </c>
      <c r="F102" s="51" t="s">
        <v>337</v>
      </c>
      <c r="G102" s="85">
        <v>1205711.0900000001</v>
      </c>
      <c r="H102" s="87" t="s">
        <v>343</v>
      </c>
      <c r="I102" s="87" t="s">
        <v>344</v>
      </c>
      <c r="J102" s="99">
        <v>42901</v>
      </c>
    </row>
    <row r="103" spans="1:10" ht="37.5" x14ac:dyDescent="0.25">
      <c r="A103" s="92"/>
      <c r="B103" s="97" t="s">
        <v>278</v>
      </c>
      <c r="C103" s="64"/>
      <c r="D103" s="65"/>
      <c r="E103" s="65"/>
      <c r="F103" s="65"/>
      <c r="G103" s="86">
        <f>SUM(G104:G124)</f>
        <v>34421474.549999997</v>
      </c>
      <c r="H103" s="87"/>
      <c r="I103" s="86"/>
      <c r="J103" s="99">
        <v>42901</v>
      </c>
    </row>
    <row r="104" spans="1:10" ht="30" customHeight="1" x14ac:dyDescent="0.25">
      <c r="A104" s="95">
        <v>98</v>
      </c>
      <c r="B104" s="91" t="s">
        <v>25</v>
      </c>
      <c r="C104" s="48" t="s">
        <v>26</v>
      </c>
      <c r="D104" s="49" t="s">
        <v>27</v>
      </c>
      <c r="E104" s="49" t="s">
        <v>317</v>
      </c>
      <c r="F104" s="49" t="s">
        <v>334</v>
      </c>
      <c r="G104" s="85">
        <v>2431998.9</v>
      </c>
      <c r="H104" s="87" t="s">
        <v>343</v>
      </c>
      <c r="I104" s="85"/>
      <c r="J104" s="99">
        <v>42901</v>
      </c>
    </row>
    <row r="105" spans="1:10" ht="31.5" x14ac:dyDescent="0.25">
      <c r="A105" s="90">
        <f t="shared" ref="A105:A124" si="3">A104+1</f>
        <v>99</v>
      </c>
      <c r="B105" s="91" t="s">
        <v>35</v>
      </c>
      <c r="C105" s="48" t="s">
        <v>26</v>
      </c>
      <c r="D105" s="49" t="s">
        <v>30</v>
      </c>
      <c r="E105" s="49" t="s">
        <v>304</v>
      </c>
      <c r="F105" s="49" t="s">
        <v>336</v>
      </c>
      <c r="G105" s="85">
        <v>2981040.09</v>
      </c>
      <c r="H105" s="87" t="s">
        <v>343</v>
      </c>
      <c r="I105" s="87" t="s">
        <v>344</v>
      </c>
      <c r="J105" s="99">
        <v>42901</v>
      </c>
    </row>
    <row r="106" spans="1:10" ht="30" x14ac:dyDescent="0.25">
      <c r="A106" s="90">
        <f t="shared" si="3"/>
        <v>100</v>
      </c>
      <c r="B106" s="91" t="s">
        <v>84</v>
      </c>
      <c r="C106" s="48" t="s">
        <v>26</v>
      </c>
      <c r="D106" s="49" t="s">
        <v>85</v>
      </c>
      <c r="E106" s="49" t="s">
        <v>318</v>
      </c>
      <c r="F106" s="49" t="s">
        <v>335</v>
      </c>
      <c r="G106" s="85">
        <v>2763868.38</v>
      </c>
      <c r="H106" s="87" t="s">
        <v>343</v>
      </c>
      <c r="I106" s="87" t="s">
        <v>344</v>
      </c>
      <c r="J106" s="99">
        <v>42901</v>
      </c>
    </row>
    <row r="107" spans="1:10" ht="30" x14ac:dyDescent="0.25">
      <c r="A107" s="90">
        <f t="shared" si="3"/>
        <v>101</v>
      </c>
      <c r="B107" s="91" t="s">
        <v>86</v>
      </c>
      <c r="C107" s="48" t="s">
        <v>26</v>
      </c>
      <c r="D107" s="49" t="s">
        <v>85</v>
      </c>
      <c r="E107" s="49" t="s">
        <v>318</v>
      </c>
      <c r="F107" s="49" t="s">
        <v>335</v>
      </c>
      <c r="G107" s="85">
        <v>2452793.0300000003</v>
      </c>
      <c r="H107" s="87" t="s">
        <v>343</v>
      </c>
      <c r="I107" s="87" t="s">
        <v>344</v>
      </c>
      <c r="J107" s="99">
        <v>42901</v>
      </c>
    </row>
    <row r="108" spans="1:10" ht="31.5" x14ac:dyDescent="0.25">
      <c r="A108" s="90">
        <f t="shared" si="3"/>
        <v>102</v>
      </c>
      <c r="B108" s="91" t="s">
        <v>89</v>
      </c>
      <c r="C108" s="48" t="s">
        <v>26</v>
      </c>
      <c r="D108" s="49" t="s">
        <v>30</v>
      </c>
      <c r="E108" s="49" t="s">
        <v>304</v>
      </c>
      <c r="F108" s="49" t="s">
        <v>336</v>
      </c>
      <c r="G108" s="85">
        <v>2031856.1299999997</v>
      </c>
      <c r="H108" s="87" t="s">
        <v>343</v>
      </c>
      <c r="I108" s="87" t="s">
        <v>344</v>
      </c>
      <c r="J108" s="99">
        <v>42901</v>
      </c>
    </row>
    <row r="109" spans="1:10" ht="35.25" customHeight="1" x14ac:dyDescent="0.25">
      <c r="A109" s="90">
        <f t="shared" si="3"/>
        <v>103</v>
      </c>
      <c r="B109" s="91" t="s">
        <v>90</v>
      </c>
      <c r="C109" s="48" t="s">
        <v>26</v>
      </c>
      <c r="D109" s="49" t="s">
        <v>30</v>
      </c>
      <c r="E109" s="49" t="s">
        <v>304</v>
      </c>
      <c r="F109" s="49" t="s">
        <v>336</v>
      </c>
      <c r="G109" s="85">
        <v>653854.89</v>
      </c>
      <c r="H109" s="87" t="s">
        <v>343</v>
      </c>
      <c r="I109" s="85"/>
      <c r="J109" s="99">
        <v>42901</v>
      </c>
    </row>
    <row r="110" spans="1:10" ht="35.25" customHeight="1" x14ac:dyDescent="0.25">
      <c r="A110" s="90">
        <f t="shared" si="3"/>
        <v>104</v>
      </c>
      <c r="B110" s="91" t="s">
        <v>91</v>
      </c>
      <c r="C110" s="48" t="s">
        <v>26</v>
      </c>
      <c r="D110" s="49" t="s">
        <v>30</v>
      </c>
      <c r="E110" s="49" t="s">
        <v>304</v>
      </c>
      <c r="F110" s="49" t="s">
        <v>336</v>
      </c>
      <c r="G110" s="85">
        <v>1578654.03</v>
      </c>
      <c r="H110" s="87" t="s">
        <v>343</v>
      </c>
      <c r="I110" s="85"/>
      <c r="J110" s="99">
        <v>42901</v>
      </c>
    </row>
    <row r="111" spans="1:10" ht="35.25" customHeight="1" x14ac:dyDescent="0.25">
      <c r="A111" s="90">
        <f t="shared" si="3"/>
        <v>105</v>
      </c>
      <c r="B111" s="91" t="s">
        <v>92</v>
      </c>
      <c r="C111" s="48" t="s">
        <v>26</v>
      </c>
      <c r="D111" s="49" t="s">
        <v>30</v>
      </c>
      <c r="E111" s="49" t="s">
        <v>304</v>
      </c>
      <c r="F111" s="49" t="s">
        <v>336</v>
      </c>
      <c r="G111" s="85">
        <v>1804190.75</v>
      </c>
      <c r="H111" s="87" t="s">
        <v>343</v>
      </c>
      <c r="I111" s="87" t="s">
        <v>344</v>
      </c>
      <c r="J111" s="99">
        <v>42901</v>
      </c>
    </row>
    <row r="112" spans="1:10" ht="35.25" customHeight="1" x14ac:dyDescent="0.25">
      <c r="A112" s="90">
        <f t="shared" si="3"/>
        <v>106</v>
      </c>
      <c r="B112" s="91" t="s">
        <v>120</v>
      </c>
      <c r="C112" s="48" t="s">
        <v>26</v>
      </c>
      <c r="D112" s="49" t="s">
        <v>30</v>
      </c>
      <c r="E112" s="49" t="s">
        <v>304</v>
      </c>
      <c r="F112" s="49" t="s">
        <v>336</v>
      </c>
      <c r="G112" s="85">
        <v>1295291.02</v>
      </c>
      <c r="H112" s="87" t="s">
        <v>343</v>
      </c>
      <c r="I112" s="87" t="s">
        <v>344</v>
      </c>
      <c r="J112" s="99">
        <v>42901</v>
      </c>
    </row>
    <row r="113" spans="1:10" ht="35.25" customHeight="1" x14ac:dyDescent="0.25">
      <c r="A113" s="90">
        <f t="shared" si="3"/>
        <v>107</v>
      </c>
      <c r="B113" s="91" t="s">
        <v>121</v>
      </c>
      <c r="C113" s="48" t="s">
        <v>26</v>
      </c>
      <c r="D113" s="49" t="s">
        <v>30</v>
      </c>
      <c r="E113" s="49" t="s">
        <v>304</v>
      </c>
      <c r="F113" s="49" t="s">
        <v>336</v>
      </c>
      <c r="G113" s="85">
        <v>797390.09</v>
      </c>
      <c r="H113" s="87" t="s">
        <v>343</v>
      </c>
      <c r="I113" s="85"/>
      <c r="J113" s="99">
        <v>42901</v>
      </c>
    </row>
    <row r="114" spans="1:10" ht="35.25" customHeight="1" x14ac:dyDescent="0.25">
      <c r="A114" s="90">
        <f t="shared" si="3"/>
        <v>108</v>
      </c>
      <c r="B114" s="91" t="s">
        <v>122</v>
      </c>
      <c r="C114" s="48" t="s">
        <v>26</v>
      </c>
      <c r="D114" s="49" t="s">
        <v>30</v>
      </c>
      <c r="E114" s="49" t="s">
        <v>304</v>
      </c>
      <c r="F114" s="49" t="s">
        <v>336</v>
      </c>
      <c r="G114" s="85">
        <v>573071.67000000004</v>
      </c>
      <c r="H114" s="87" t="s">
        <v>343</v>
      </c>
      <c r="I114" s="85"/>
      <c r="J114" s="99">
        <v>42901</v>
      </c>
    </row>
    <row r="115" spans="1:10" ht="35.25" customHeight="1" x14ac:dyDescent="0.25">
      <c r="A115" s="90">
        <f t="shared" si="3"/>
        <v>109</v>
      </c>
      <c r="B115" s="91" t="s">
        <v>123</v>
      </c>
      <c r="C115" s="48" t="s">
        <v>26</v>
      </c>
      <c r="D115" s="49" t="s">
        <v>30</v>
      </c>
      <c r="E115" s="49" t="s">
        <v>304</v>
      </c>
      <c r="F115" s="49" t="s">
        <v>336</v>
      </c>
      <c r="G115" s="85">
        <v>1133822.8500000001</v>
      </c>
      <c r="H115" s="87" t="s">
        <v>343</v>
      </c>
      <c r="I115" s="87" t="s">
        <v>344</v>
      </c>
      <c r="J115" s="99">
        <v>42901</v>
      </c>
    </row>
    <row r="116" spans="1:10" ht="35.25" customHeight="1" x14ac:dyDescent="0.25">
      <c r="A116" s="90">
        <f t="shared" si="3"/>
        <v>110</v>
      </c>
      <c r="B116" s="91" t="s">
        <v>124</v>
      </c>
      <c r="C116" s="48" t="s">
        <v>26</v>
      </c>
      <c r="D116" s="49" t="s">
        <v>30</v>
      </c>
      <c r="E116" s="49" t="s">
        <v>304</v>
      </c>
      <c r="F116" s="49" t="s">
        <v>336</v>
      </c>
      <c r="G116" s="85">
        <v>1503645.6400000001</v>
      </c>
      <c r="H116" s="87" t="s">
        <v>343</v>
      </c>
      <c r="I116" s="87" t="s">
        <v>344</v>
      </c>
      <c r="J116" s="99">
        <v>42901</v>
      </c>
    </row>
    <row r="117" spans="1:10" ht="35.25" customHeight="1" x14ac:dyDescent="0.25">
      <c r="A117" s="90">
        <f t="shared" si="3"/>
        <v>111</v>
      </c>
      <c r="B117" s="91" t="s">
        <v>126</v>
      </c>
      <c r="C117" s="48" t="s">
        <v>26</v>
      </c>
      <c r="D117" s="49" t="s">
        <v>127</v>
      </c>
      <c r="E117" s="49" t="s">
        <v>305</v>
      </c>
      <c r="F117" s="49" t="s">
        <v>336</v>
      </c>
      <c r="G117" s="85">
        <v>1896920.92</v>
      </c>
      <c r="H117" s="87" t="s">
        <v>343</v>
      </c>
      <c r="I117" s="87" t="s">
        <v>344</v>
      </c>
      <c r="J117" s="99">
        <v>42901</v>
      </c>
    </row>
    <row r="118" spans="1:10" ht="35.25" customHeight="1" x14ac:dyDescent="0.25">
      <c r="A118" s="90">
        <f t="shared" si="3"/>
        <v>112</v>
      </c>
      <c r="B118" s="91" t="s">
        <v>233</v>
      </c>
      <c r="C118" s="48" t="s">
        <v>26</v>
      </c>
      <c r="D118" s="49" t="s">
        <v>30</v>
      </c>
      <c r="E118" s="49" t="s">
        <v>304</v>
      </c>
      <c r="F118" s="49" t="s">
        <v>336</v>
      </c>
      <c r="G118" s="85">
        <v>1648774.4600000002</v>
      </c>
      <c r="H118" s="87" t="s">
        <v>343</v>
      </c>
      <c r="I118" s="85"/>
      <c r="J118" s="99">
        <v>42901</v>
      </c>
    </row>
    <row r="119" spans="1:10" ht="35.25" customHeight="1" x14ac:dyDescent="0.25">
      <c r="A119" s="90">
        <f t="shared" si="3"/>
        <v>113</v>
      </c>
      <c r="B119" s="91" t="s">
        <v>234</v>
      </c>
      <c r="C119" s="48" t="s">
        <v>26</v>
      </c>
      <c r="D119" s="49" t="s">
        <v>30</v>
      </c>
      <c r="E119" s="49" t="s">
        <v>304</v>
      </c>
      <c r="F119" s="49" t="s">
        <v>336</v>
      </c>
      <c r="G119" s="85">
        <v>1404087.8800000001</v>
      </c>
      <c r="H119" s="87" t="s">
        <v>343</v>
      </c>
      <c r="I119" s="85"/>
      <c r="J119" s="99">
        <v>42901</v>
      </c>
    </row>
    <row r="120" spans="1:10" ht="35.25" customHeight="1" x14ac:dyDescent="0.25">
      <c r="A120" s="90">
        <f t="shared" si="3"/>
        <v>114</v>
      </c>
      <c r="B120" s="91" t="s">
        <v>240</v>
      </c>
      <c r="C120" s="48" t="s">
        <v>26</v>
      </c>
      <c r="D120" s="49" t="s">
        <v>85</v>
      </c>
      <c r="E120" s="49" t="s">
        <v>318</v>
      </c>
      <c r="F120" s="49" t="s">
        <v>335</v>
      </c>
      <c r="G120" s="85">
        <v>1702589.07</v>
      </c>
      <c r="H120" s="87" t="s">
        <v>343</v>
      </c>
      <c r="I120" s="85"/>
      <c r="J120" s="99">
        <v>42901</v>
      </c>
    </row>
    <row r="121" spans="1:10" ht="35.25" customHeight="1" x14ac:dyDescent="0.25">
      <c r="A121" s="90">
        <f t="shared" si="3"/>
        <v>115</v>
      </c>
      <c r="B121" s="91" t="s">
        <v>241</v>
      </c>
      <c r="C121" s="48" t="s">
        <v>26</v>
      </c>
      <c r="D121" s="49" t="s">
        <v>85</v>
      </c>
      <c r="E121" s="49" t="s">
        <v>318</v>
      </c>
      <c r="F121" s="49" t="s">
        <v>335</v>
      </c>
      <c r="G121" s="85">
        <v>1686697.81</v>
      </c>
      <c r="H121" s="87" t="s">
        <v>343</v>
      </c>
      <c r="I121" s="87" t="s">
        <v>344</v>
      </c>
      <c r="J121" s="99">
        <v>42901</v>
      </c>
    </row>
    <row r="122" spans="1:10" ht="35.25" customHeight="1" x14ac:dyDescent="0.25">
      <c r="A122" s="90">
        <f t="shared" si="3"/>
        <v>116</v>
      </c>
      <c r="B122" s="91" t="s">
        <v>242</v>
      </c>
      <c r="C122" s="48" t="s">
        <v>26</v>
      </c>
      <c r="D122" s="49" t="s">
        <v>85</v>
      </c>
      <c r="E122" s="49" t="s">
        <v>318</v>
      </c>
      <c r="F122" s="49" t="s">
        <v>335</v>
      </c>
      <c r="G122" s="85">
        <v>1771245.31</v>
      </c>
      <c r="H122" s="87" t="s">
        <v>343</v>
      </c>
      <c r="I122" s="87" t="s">
        <v>344</v>
      </c>
      <c r="J122" s="99">
        <v>42901</v>
      </c>
    </row>
    <row r="123" spans="1:10" ht="35.25" customHeight="1" x14ac:dyDescent="0.25">
      <c r="A123" s="90">
        <f t="shared" si="3"/>
        <v>117</v>
      </c>
      <c r="B123" s="91" t="s">
        <v>243</v>
      </c>
      <c r="C123" s="48" t="s">
        <v>26</v>
      </c>
      <c r="D123" s="49" t="s">
        <v>127</v>
      </c>
      <c r="E123" s="49" t="s">
        <v>305</v>
      </c>
      <c r="F123" s="49" t="s">
        <v>336</v>
      </c>
      <c r="G123" s="85">
        <v>1313514.42</v>
      </c>
      <c r="H123" s="87" t="s">
        <v>343</v>
      </c>
      <c r="I123" s="87" t="s">
        <v>344</v>
      </c>
      <c r="J123" s="99">
        <v>42901</v>
      </c>
    </row>
    <row r="124" spans="1:10" ht="35.25" customHeight="1" x14ac:dyDescent="0.25">
      <c r="A124" s="90">
        <f t="shared" si="3"/>
        <v>118</v>
      </c>
      <c r="B124" s="91" t="s">
        <v>244</v>
      </c>
      <c r="C124" s="48" t="s">
        <v>26</v>
      </c>
      <c r="D124" s="49" t="s">
        <v>127</v>
      </c>
      <c r="E124" s="49" t="s">
        <v>305</v>
      </c>
      <c r="F124" s="49" t="s">
        <v>336</v>
      </c>
      <c r="G124" s="85">
        <v>996167.21</v>
      </c>
      <c r="H124" s="87" t="s">
        <v>343</v>
      </c>
      <c r="I124" s="85"/>
      <c r="J124" s="99">
        <v>42901</v>
      </c>
    </row>
    <row r="125" spans="1:10" ht="37.5" x14ac:dyDescent="0.25">
      <c r="A125" s="92"/>
      <c r="B125" s="98" t="s">
        <v>277</v>
      </c>
      <c r="C125" s="64"/>
      <c r="D125" s="65"/>
      <c r="E125" s="65"/>
      <c r="F125" s="65"/>
      <c r="G125" s="86">
        <f>SUM(G126:G151)</f>
        <v>49055863.210000001</v>
      </c>
      <c r="H125" s="87"/>
      <c r="I125" s="86"/>
      <c r="J125" s="99">
        <v>42901</v>
      </c>
    </row>
    <row r="126" spans="1:10" ht="37.5" customHeight="1" x14ac:dyDescent="0.25">
      <c r="A126" s="95">
        <v>119</v>
      </c>
      <c r="B126" s="96" t="s">
        <v>28</v>
      </c>
      <c r="C126" s="48" t="s">
        <v>29</v>
      </c>
      <c r="D126" s="49" t="s">
        <v>30</v>
      </c>
      <c r="E126" s="49" t="s">
        <v>304</v>
      </c>
      <c r="F126" s="49" t="s">
        <v>336</v>
      </c>
      <c r="G126" s="85">
        <v>3089880.83</v>
      </c>
      <c r="H126" s="87" t="s">
        <v>343</v>
      </c>
      <c r="I126" s="85"/>
      <c r="J126" s="99">
        <v>42901</v>
      </c>
    </row>
    <row r="127" spans="1:10" ht="37.5" customHeight="1" x14ac:dyDescent="0.25">
      <c r="A127" s="90">
        <f t="shared" ref="A127:A151" si="4">A126+1</f>
        <v>120</v>
      </c>
      <c r="B127" s="96" t="s">
        <v>31</v>
      </c>
      <c r="C127" s="48" t="s">
        <v>29</v>
      </c>
      <c r="D127" s="49" t="s">
        <v>30</v>
      </c>
      <c r="E127" s="49" t="s">
        <v>304</v>
      </c>
      <c r="F127" s="49" t="s">
        <v>336</v>
      </c>
      <c r="G127" s="85">
        <v>3363650.5599999996</v>
      </c>
      <c r="H127" s="87" t="s">
        <v>343</v>
      </c>
      <c r="I127" s="87" t="s">
        <v>344</v>
      </c>
      <c r="J127" s="99">
        <v>42901</v>
      </c>
    </row>
    <row r="128" spans="1:10" ht="37.5" customHeight="1" x14ac:dyDescent="0.25">
      <c r="A128" s="90">
        <f t="shared" si="4"/>
        <v>121</v>
      </c>
      <c r="B128" s="96" t="s">
        <v>36</v>
      </c>
      <c r="C128" s="48" t="s">
        <v>29</v>
      </c>
      <c r="D128" s="49" t="s">
        <v>30</v>
      </c>
      <c r="E128" s="49" t="s">
        <v>304</v>
      </c>
      <c r="F128" s="49" t="s">
        <v>336</v>
      </c>
      <c r="G128" s="85">
        <v>2133103.75</v>
      </c>
      <c r="H128" s="87" t="s">
        <v>343</v>
      </c>
      <c r="I128" s="85"/>
      <c r="J128" s="99">
        <v>42901</v>
      </c>
    </row>
    <row r="129" spans="1:10" ht="37.5" customHeight="1" x14ac:dyDescent="0.25">
      <c r="A129" s="90">
        <f t="shared" si="4"/>
        <v>122</v>
      </c>
      <c r="B129" s="96" t="s">
        <v>37</v>
      </c>
      <c r="C129" s="48" t="s">
        <v>29</v>
      </c>
      <c r="D129" s="49" t="s">
        <v>30</v>
      </c>
      <c r="E129" s="49" t="s">
        <v>304</v>
      </c>
      <c r="F129" s="49" t="s">
        <v>336</v>
      </c>
      <c r="G129" s="85">
        <v>2688272.2600000002</v>
      </c>
      <c r="H129" s="87" t="s">
        <v>343</v>
      </c>
      <c r="I129" s="87" t="s">
        <v>344</v>
      </c>
      <c r="J129" s="99">
        <v>42901</v>
      </c>
    </row>
    <row r="130" spans="1:10" ht="37.5" customHeight="1" x14ac:dyDescent="0.25">
      <c r="A130" s="90">
        <f t="shared" si="4"/>
        <v>123</v>
      </c>
      <c r="B130" s="96" t="s">
        <v>38</v>
      </c>
      <c r="C130" s="48" t="s">
        <v>29</v>
      </c>
      <c r="D130" s="49" t="s">
        <v>30</v>
      </c>
      <c r="E130" s="49" t="s">
        <v>304</v>
      </c>
      <c r="F130" s="49" t="s">
        <v>336</v>
      </c>
      <c r="G130" s="85">
        <v>1519539.88</v>
      </c>
      <c r="H130" s="87" t="s">
        <v>343</v>
      </c>
      <c r="I130" s="85"/>
      <c r="J130" s="99">
        <v>42901</v>
      </c>
    </row>
    <row r="131" spans="1:10" ht="37.5" customHeight="1" x14ac:dyDescent="0.25">
      <c r="A131" s="90">
        <f t="shared" si="4"/>
        <v>124</v>
      </c>
      <c r="B131" s="96" t="s">
        <v>39</v>
      </c>
      <c r="C131" s="48" t="s">
        <v>29</v>
      </c>
      <c r="D131" s="49" t="s">
        <v>30</v>
      </c>
      <c r="E131" s="49" t="s">
        <v>304</v>
      </c>
      <c r="F131" s="49" t="s">
        <v>336</v>
      </c>
      <c r="G131" s="85">
        <v>1523745.9200000002</v>
      </c>
      <c r="H131" s="87" t="s">
        <v>343</v>
      </c>
      <c r="I131" s="87" t="s">
        <v>344</v>
      </c>
      <c r="J131" s="99">
        <v>42901</v>
      </c>
    </row>
    <row r="132" spans="1:10" ht="37.5" customHeight="1" x14ac:dyDescent="0.25">
      <c r="A132" s="90">
        <f t="shared" si="4"/>
        <v>125</v>
      </c>
      <c r="B132" s="96" t="s">
        <v>40</v>
      </c>
      <c r="C132" s="48" t="s">
        <v>29</v>
      </c>
      <c r="D132" s="49" t="s">
        <v>30</v>
      </c>
      <c r="E132" s="49" t="s">
        <v>304</v>
      </c>
      <c r="F132" s="49" t="s">
        <v>336</v>
      </c>
      <c r="G132" s="85">
        <v>565147.16</v>
      </c>
      <c r="H132" s="87" t="s">
        <v>343</v>
      </c>
      <c r="I132" s="85"/>
      <c r="J132" s="99">
        <v>42901</v>
      </c>
    </row>
    <row r="133" spans="1:10" ht="37.5" customHeight="1" x14ac:dyDescent="0.25">
      <c r="A133" s="90">
        <f t="shared" si="4"/>
        <v>126</v>
      </c>
      <c r="B133" s="96" t="s">
        <v>41</v>
      </c>
      <c r="C133" s="48" t="s">
        <v>29</v>
      </c>
      <c r="D133" s="49" t="s">
        <v>30</v>
      </c>
      <c r="E133" s="49" t="s">
        <v>304</v>
      </c>
      <c r="F133" s="49" t="s">
        <v>336</v>
      </c>
      <c r="G133" s="85">
        <v>786376.45</v>
      </c>
      <c r="H133" s="87" t="s">
        <v>343</v>
      </c>
      <c r="I133" s="85"/>
      <c r="J133" s="99">
        <v>42901</v>
      </c>
    </row>
    <row r="134" spans="1:10" ht="37.5" customHeight="1" x14ac:dyDescent="0.25">
      <c r="A134" s="90">
        <f t="shared" si="4"/>
        <v>127</v>
      </c>
      <c r="B134" s="96" t="s">
        <v>42</v>
      </c>
      <c r="C134" s="48" t="s">
        <v>29</v>
      </c>
      <c r="D134" s="49" t="s">
        <v>30</v>
      </c>
      <c r="E134" s="49" t="s">
        <v>304</v>
      </c>
      <c r="F134" s="49" t="s">
        <v>336</v>
      </c>
      <c r="G134" s="85">
        <v>2046212.34</v>
      </c>
      <c r="H134" s="87" t="s">
        <v>343</v>
      </c>
      <c r="I134" s="87" t="s">
        <v>344</v>
      </c>
      <c r="J134" s="99">
        <v>42901</v>
      </c>
    </row>
    <row r="135" spans="1:10" ht="37.5" customHeight="1" x14ac:dyDescent="0.25">
      <c r="A135" s="90">
        <f t="shared" si="4"/>
        <v>128</v>
      </c>
      <c r="B135" s="96" t="s">
        <v>43</v>
      </c>
      <c r="C135" s="48" t="s">
        <v>29</v>
      </c>
      <c r="D135" s="49" t="s">
        <v>30</v>
      </c>
      <c r="E135" s="49" t="s">
        <v>304</v>
      </c>
      <c r="F135" s="49" t="s">
        <v>336</v>
      </c>
      <c r="G135" s="85">
        <v>1910654.02</v>
      </c>
      <c r="H135" s="87" t="s">
        <v>343</v>
      </c>
      <c r="I135" s="85"/>
      <c r="J135" s="99">
        <v>42901</v>
      </c>
    </row>
    <row r="136" spans="1:10" ht="37.5" customHeight="1" x14ac:dyDescent="0.25">
      <c r="A136" s="90">
        <f t="shared" si="4"/>
        <v>129</v>
      </c>
      <c r="B136" s="96" t="s">
        <v>44</v>
      </c>
      <c r="C136" s="48" t="s">
        <v>29</v>
      </c>
      <c r="D136" s="49" t="s">
        <v>30</v>
      </c>
      <c r="E136" s="49" t="s">
        <v>304</v>
      </c>
      <c r="F136" s="49" t="s">
        <v>336</v>
      </c>
      <c r="G136" s="85">
        <v>1959212.86</v>
      </c>
      <c r="H136" s="87" t="s">
        <v>343</v>
      </c>
      <c r="I136" s="87" t="s">
        <v>344</v>
      </c>
      <c r="J136" s="99">
        <v>42901</v>
      </c>
    </row>
    <row r="137" spans="1:10" ht="37.5" customHeight="1" x14ac:dyDescent="0.25">
      <c r="A137" s="90">
        <f t="shared" si="4"/>
        <v>130</v>
      </c>
      <c r="B137" s="96" t="s">
        <v>45</v>
      </c>
      <c r="C137" s="48" t="s">
        <v>29</v>
      </c>
      <c r="D137" s="49" t="s">
        <v>30</v>
      </c>
      <c r="E137" s="49" t="s">
        <v>304</v>
      </c>
      <c r="F137" s="49" t="s">
        <v>336</v>
      </c>
      <c r="G137" s="85">
        <v>789534.28</v>
      </c>
      <c r="H137" s="87" t="s">
        <v>343</v>
      </c>
      <c r="I137" s="85"/>
      <c r="J137" s="99">
        <v>42901</v>
      </c>
    </row>
    <row r="138" spans="1:10" ht="37.5" customHeight="1" x14ac:dyDescent="0.25">
      <c r="A138" s="90">
        <f t="shared" si="4"/>
        <v>131</v>
      </c>
      <c r="B138" s="96" t="s">
        <v>46</v>
      </c>
      <c r="C138" s="48" t="s">
        <v>29</v>
      </c>
      <c r="D138" s="49" t="s">
        <v>30</v>
      </c>
      <c r="E138" s="49" t="s">
        <v>304</v>
      </c>
      <c r="F138" s="49" t="s">
        <v>336</v>
      </c>
      <c r="G138" s="85">
        <v>510070.6</v>
      </c>
      <c r="H138" s="87" t="s">
        <v>343</v>
      </c>
      <c r="I138" s="85"/>
      <c r="J138" s="99">
        <v>42901</v>
      </c>
    </row>
    <row r="139" spans="1:10" ht="37.5" customHeight="1" x14ac:dyDescent="0.25">
      <c r="A139" s="90">
        <f t="shared" si="4"/>
        <v>132</v>
      </c>
      <c r="B139" s="96" t="s">
        <v>47</v>
      </c>
      <c r="C139" s="48" t="s">
        <v>29</v>
      </c>
      <c r="D139" s="49" t="s">
        <v>30</v>
      </c>
      <c r="E139" s="49" t="s">
        <v>304</v>
      </c>
      <c r="F139" s="49" t="s">
        <v>336</v>
      </c>
      <c r="G139" s="85">
        <v>1272310.18</v>
      </c>
      <c r="H139" s="87" t="s">
        <v>343</v>
      </c>
      <c r="I139" s="85"/>
      <c r="J139" s="99">
        <v>42901</v>
      </c>
    </row>
    <row r="140" spans="1:10" ht="37.5" customHeight="1" x14ac:dyDescent="0.25">
      <c r="A140" s="90">
        <f t="shared" si="4"/>
        <v>133</v>
      </c>
      <c r="B140" s="96" t="s">
        <v>64</v>
      </c>
      <c r="C140" s="48" t="s">
        <v>29</v>
      </c>
      <c r="D140" s="49" t="s">
        <v>65</v>
      </c>
      <c r="E140" s="49" t="s">
        <v>319</v>
      </c>
      <c r="F140" s="49" t="s">
        <v>336</v>
      </c>
      <c r="G140" s="85">
        <v>1005694.9</v>
      </c>
      <c r="H140" s="87" t="s">
        <v>343</v>
      </c>
      <c r="I140" s="85"/>
      <c r="J140" s="99">
        <v>42902</v>
      </c>
    </row>
    <row r="141" spans="1:10" ht="37.5" customHeight="1" x14ac:dyDescent="0.25">
      <c r="A141" s="90">
        <f t="shared" si="4"/>
        <v>134</v>
      </c>
      <c r="B141" s="96" t="s">
        <v>66</v>
      </c>
      <c r="C141" s="48" t="s">
        <v>29</v>
      </c>
      <c r="D141" s="49" t="s">
        <v>65</v>
      </c>
      <c r="E141" s="49" t="s">
        <v>319</v>
      </c>
      <c r="F141" s="49" t="s">
        <v>336</v>
      </c>
      <c r="G141" s="85">
        <v>1755278.99</v>
      </c>
      <c r="H141" s="87" t="s">
        <v>343</v>
      </c>
      <c r="I141" s="85"/>
      <c r="J141" s="99">
        <v>42902</v>
      </c>
    </row>
    <row r="142" spans="1:10" ht="37.5" customHeight="1" x14ac:dyDescent="0.25">
      <c r="A142" s="90">
        <f t="shared" si="4"/>
        <v>135</v>
      </c>
      <c r="B142" s="96" t="s">
        <v>95</v>
      </c>
      <c r="C142" s="48" t="s">
        <v>29</v>
      </c>
      <c r="D142" s="49" t="s">
        <v>77</v>
      </c>
      <c r="E142" s="49" t="s">
        <v>305</v>
      </c>
      <c r="F142" s="49" t="s">
        <v>336</v>
      </c>
      <c r="G142" s="85">
        <v>441917.65</v>
      </c>
      <c r="H142" s="87" t="s">
        <v>343</v>
      </c>
      <c r="I142" s="87" t="s">
        <v>344</v>
      </c>
      <c r="J142" s="99">
        <v>42901</v>
      </c>
    </row>
    <row r="143" spans="1:10" ht="37.5" customHeight="1" x14ac:dyDescent="0.25">
      <c r="A143" s="90">
        <f t="shared" si="4"/>
        <v>136</v>
      </c>
      <c r="B143" s="96" t="s">
        <v>96</v>
      </c>
      <c r="C143" s="48" t="s">
        <v>29</v>
      </c>
      <c r="D143" s="49" t="s">
        <v>30</v>
      </c>
      <c r="E143" s="49" t="s">
        <v>304</v>
      </c>
      <c r="F143" s="49" t="s">
        <v>336</v>
      </c>
      <c r="G143" s="85">
        <v>3649988.86</v>
      </c>
      <c r="H143" s="87" t="s">
        <v>343</v>
      </c>
      <c r="I143" s="87" t="s">
        <v>344</v>
      </c>
      <c r="J143" s="99">
        <v>42901</v>
      </c>
    </row>
    <row r="144" spans="1:10" ht="37.5" customHeight="1" x14ac:dyDescent="0.25">
      <c r="A144" s="90">
        <f t="shared" si="4"/>
        <v>137</v>
      </c>
      <c r="B144" s="96" t="s">
        <v>97</v>
      </c>
      <c r="C144" s="48" t="s">
        <v>29</v>
      </c>
      <c r="D144" s="49" t="s">
        <v>30</v>
      </c>
      <c r="E144" s="49" t="s">
        <v>304</v>
      </c>
      <c r="F144" s="49" t="s">
        <v>336</v>
      </c>
      <c r="G144" s="85">
        <v>3163055.51</v>
      </c>
      <c r="H144" s="87" t="s">
        <v>343</v>
      </c>
      <c r="I144" s="87" t="s">
        <v>344</v>
      </c>
      <c r="J144" s="99">
        <v>42901</v>
      </c>
    </row>
    <row r="145" spans="1:10" ht="37.5" customHeight="1" x14ac:dyDescent="0.25">
      <c r="A145" s="90">
        <f t="shared" si="4"/>
        <v>138</v>
      </c>
      <c r="B145" s="96" t="s">
        <v>128</v>
      </c>
      <c r="C145" s="48" t="s">
        <v>29</v>
      </c>
      <c r="D145" s="49" t="s">
        <v>30</v>
      </c>
      <c r="E145" s="49" t="s">
        <v>304</v>
      </c>
      <c r="F145" s="49" t="s">
        <v>336</v>
      </c>
      <c r="G145" s="85">
        <v>2219722.2999999998</v>
      </c>
      <c r="H145" s="87" t="s">
        <v>343</v>
      </c>
      <c r="I145" s="85"/>
      <c r="J145" s="99">
        <v>42901</v>
      </c>
    </row>
    <row r="146" spans="1:10" ht="37.5" customHeight="1" x14ac:dyDescent="0.25">
      <c r="A146" s="90">
        <f t="shared" si="4"/>
        <v>139</v>
      </c>
      <c r="B146" s="96" t="s">
        <v>129</v>
      </c>
      <c r="C146" s="48" t="s">
        <v>29</v>
      </c>
      <c r="D146" s="49" t="s">
        <v>30</v>
      </c>
      <c r="E146" s="49" t="s">
        <v>304</v>
      </c>
      <c r="F146" s="49" t="s">
        <v>336</v>
      </c>
      <c r="G146" s="85">
        <v>1810761.52</v>
      </c>
      <c r="H146" s="87" t="s">
        <v>343</v>
      </c>
      <c r="I146" s="85"/>
      <c r="J146" s="99">
        <v>42901</v>
      </c>
    </row>
    <row r="147" spans="1:10" ht="37.5" customHeight="1" x14ac:dyDescent="0.25">
      <c r="A147" s="90">
        <f t="shared" si="4"/>
        <v>140</v>
      </c>
      <c r="B147" s="96" t="s">
        <v>130</v>
      </c>
      <c r="C147" s="48" t="s">
        <v>29</v>
      </c>
      <c r="D147" s="49" t="s">
        <v>30</v>
      </c>
      <c r="E147" s="49" t="s">
        <v>304</v>
      </c>
      <c r="F147" s="49" t="s">
        <v>336</v>
      </c>
      <c r="G147" s="85">
        <v>403961.55</v>
      </c>
      <c r="H147" s="87" t="s">
        <v>343</v>
      </c>
      <c r="I147" s="85"/>
      <c r="J147" s="99">
        <v>42901</v>
      </c>
    </row>
    <row r="148" spans="1:10" ht="37.5" customHeight="1" x14ac:dyDescent="0.25">
      <c r="A148" s="90">
        <f t="shared" si="4"/>
        <v>141</v>
      </c>
      <c r="B148" s="96" t="s">
        <v>131</v>
      </c>
      <c r="C148" s="48" t="s">
        <v>29</v>
      </c>
      <c r="D148" s="49" t="s">
        <v>30</v>
      </c>
      <c r="E148" s="49" t="s">
        <v>304</v>
      </c>
      <c r="F148" s="49" t="s">
        <v>336</v>
      </c>
      <c r="G148" s="85">
        <v>925274.07</v>
      </c>
      <c r="H148" s="87" t="s">
        <v>343</v>
      </c>
      <c r="I148" s="85"/>
      <c r="J148" s="99">
        <v>42901</v>
      </c>
    </row>
    <row r="149" spans="1:10" ht="37.5" customHeight="1" x14ac:dyDescent="0.25">
      <c r="A149" s="90">
        <f t="shared" si="4"/>
        <v>142</v>
      </c>
      <c r="B149" s="96" t="s">
        <v>142</v>
      </c>
      <c r="C149" s="48" t="s">
        <v>29</v>
      </c>
      <c r="D149" s="49" t="s">
        <v>30</v>
      </c>
      <c r="E149" s="49" t="s">
        <v>304</v>
      </c>
      <c r="F149" s="49" t="s">
        <v>336</v>
      </c>
      <c r="G149" s="85">
        <v>4666096.8499999996</v>
      </c>
      <c r="H149" s="87" t="s">
        <v>343</v>
      </c>
      <c r="I149" s="87" t="s">
        <v>344</v>
      </c>
      <c r="J149" s="99">
        <v>42901</v>
      </c>
    </row>
    <row r="150" spans="1:10" ht="37.5" customHeight="1" x14ac:dyDescent="0.25">
      <c r="A150" s="90">
        <f t="shared" si="4"/>
        <v>143</v>
      </c>
      <c r="B150" s="96" t="s">
        <v>196</v>
      </c>
      <c r="C150" s="48" t="s">
        <v>29</v>
      </c>
      <c r="D150" s="49" t="s">
        <v>30</v>
      </c>
      <c r="E150" s="49" t="s">
        <v>304</v>
      </c>
      <c r="F150" s="49" t="s">
        <v>336</v>
      </c>
      <c r="G150" s="85">
        <v>2925423.4499999997</v>
      </c>
      <c r="H150" s="87" t="s">
        <v>343</v>
      </c>
      <c r="I150" s="87" t="s">
        <v>344</v>
      </c>
      <c r="J150" s="99">
        <v>42901</v>
      </c>
    </row>
    <row r="151" spans="1:10" ht="37.5" customHeight="1" x14ac:dyDescent="0.25">
      <c r="A151" s="90">
        <f t="shared" si="4"/>
        <v>144</v>
      </c>
      <c r="B151" s="96" t="s">
        <v>248</v>
      </c>
      <c r="C151" s="48" t="s">
        <v>29</v>
      </c>
      <c r="D151" s="49" t="s">
        <v>30</v>
      </c>
      <c r="E151" s="49" t="s">
        <v>304</v>
      </c>
      <c r="F151" s="49" t="s">
        <v>336</v>
      </c>
      <c r="G151" s="85">
        <v>1930976.47</v>
      </c>
      <c r="H151" s="87" t="s">
        <v>343</v>
      </c>
      <c r="I151" s="85"/>
      <c r="J151" s="99">
        <v>42901</v>
      </c>
    </row>
    <row r="152" spans="1:10" ht="28.5" customHeight="1" x14ac:dyDescent="0.25">
      <c r="A152" s="92"/>
      <c r="B152" s="97" t="s">
        <v>279</v>
      </c>
      <c r="C152" s="64"/>
      <c r="D152" s="65"/>
      <c r="E152" s="65"/>
      <c r="F152" s="65"/>
      <c r="G152" s="86">
        <f>SUM(G153:G198)</f>
        <v>86573609.36999999</v>
      </c>
      <c r="H152" s="87"/>
      <c r="I152" s="86"/>
      <c r="J152" s="99">
        <v>42901</v>
      </c>
    </row>
    <row r="153" spans="1:10" ht="33" customHeight="1" x14ac:dyDescent="0.25">
      <c r="A153" s="95">
        <v>145</v>
      </c>
      <c r="B153" s="96" t="s">
        <v>14</v>
      </c>
      <c r="C153" s="48" t="s">
        <v>15</v>
      </c>
      <c r="D153" s="49" t="s">
        <v>16</v>
      </c>
      <c r="E153" s="49" t="s">
        <v>320</v>
      </c>
      <c r="F153" s="49" t="s">
        <v>336</v>
      </c>
      <c r="G153" s="85">
        <v>2888362.7</v>
      </c>
      <c r="H153" s="87" t="s">
        <v>343</v>
      </c>
      <c r="I153" s="87" t="s">
        <v>344</v>
      </c>
      <c r="J153" s="99">
        <v>42901</v>
      </c>
    </row>
    <row r="154" spans="1:10" ht="33" customHeight="1" x14ac:dyDescent="0.25">
      <c r="A154" s="90">
        <f t="shared" ref="A154:A198" si="5">A153+1</f>
        <v>146</v>
      </c>
      <c r="B154" s="96" t="s">
        <v>21</v>
      </c>
      <c r="C154" s="48" t="s">
        <v>15</v>
      </c>
      <c r="D154" s="49" t="s">
        <v>16</v>
      </c>
      <c r="E154" s="49" t="s">
        <v>320</v>
      </c>
      <c r="F154" s="49" t="s">
        <v>336</v>
      </c>
      <c r="G154" s="85">
        <v>2412056.88</v>
      </c>
      <c r="H154" s="87" t="s">
        <v>343</v>
      </c>
      <c r="I154" s="87" t="s">
        <v>344</v>
      </c>
      <c r="J154" s="99">
        <v>42901</v>
      </c>
    </row>
    <row r="155" spans="1:10" ht="33" customHeight="1" x14ac:dyDescent="0.25">
      <c r="A155" s="90">
        <f t="shared" si="5"/>
        <v>147</v>
      </c>
      <c r="B155" s="96" t="s">
        <v>32</v>
      </c>
      <c r="C155" s="48" t="s">
        <v>15</v>
      </c>
      <c r="D155" s="49" t="s">
        <v>33</v>
      </c>
      <c r="E155" s="49" t="s">
        <v>304</v>
      </c>
      <c r="F155" s="49" t="s">
        <v>336</v>
      </c>
      <c r="G155" s="85">
        <v>1923329.77</v>
      </c>
      <c r="H155" s="87" t="s">
        <v>343</v>
      </c>
      <c r="I155" s="87" t="s">
        <v>344</v>
      </c>
      <c r="J155" s="99">
        <v>42901</v>
      </c>
    </row>
    <row r="156" spans="1:10" ht="33" customHeight="1" x14ac:dyDescent="0.25">
      <c r="A156" s="90">
        <f t="shared" si="5"/>
        <v>148</v>
      </c>
      <c r="B156" s="96" t="s">
        <v>71</v>
      </c>
      <c r="C156" s="48" t="s">
        <v>15</v>
      </c>
      <c r="D156" s="49" t="s">
        <v>33</v>
      </c>
      <c r="E156" s="49" t="s">
        <v>304</v>
      </c>
      <c r="F156" s="49" t="s">
        <v>336</v>
      </c>
      <c r="G156" s="85">
        <v>2619106.08</v>
      </c>
      <c r="H156" s="87" t="s">
        <v>343</v>
      </c>
      <c r="I156" s="87" t="s">
        <v>344</v>
      </c>
      <c r="J156" s="99">
        <v>42901</v>
      </c>
    </row>
    <row r="157" spans="1:10" ht="33" customHeight="1" x14ac:dyDescent="0.25">
      <c r="A157" s="90">
        <f t="shared" si="5"/>
        <v>149</v>
      </c>
      <c r="B157" s="96" t="s">
        <v>72</v>
      </c>
      <c r="C157" s="48" t="s">
        <v>15</v>
      </c>
      <c r="D157" s="49" t="s">
        <v>33</v>
      </c>
      <c r="E157" s="49" t="s">
        <v>304</v>
      </c>
      <c r="F157" s="49" t="s">
        <v>336</v>
      </c>
      <c r="G157" s="85">
        <v>1127927.51</v>
      </c>
      <c r="H157" s="87" t="s">
        <v>343</v>
      </c>
      <c r="I157" s="87" t="s">
        <v>344</v>
      </c>
      <c r="J157" s="99">
        <v>42901</v>
      </c>
    </row>
    <row r="158" spans="1:10" ht="33" customHeight="1" x14ac:dyDescent="0.25">
      <c r="A158" s="90">
        <f t="shared" si="5"/>
        <v>150</v>
      </c>
      <c r="B158" s="96" t="s">
        <v>73</v>
      </c>
      <c r="C158" s="48" t="s">
        <v>15</v>
      </c>
      <c r="D158" s="49" t="s">
        <v>33</v>
      </c>
      <c r="E158" s="49" t="s">
        <v>304</v>
      </c>
      <c r="F158" s="49" t="s">
        <v>336</v>
      </c>
      <c r="G158" s="85">
        <v>4266888.76</v>
      </c>
      <c r="H158" s="87" t="s">
        <v>343</v>
      </c>
      <c r="I158" s="87" t="s">
        <v>344</v>
      </c>
      <c r="J158" s="99">
        <v>42901</v>
      </c>
    </row>
    <row r="159" spans="1:10" ht="33" customHeight="1" x14ac:dyDescent="0.25">
      <c r="A159" s="90">
        <f t="shared" si="5"/>
        <v>151</v>
      </c>
      <c r="B159" s="96" t="s">
        <v>74</v>
      </c>
      <c r="C159" s="48" t="s">
        <v>15</v>
      </c>
      <c r="D159" s="49" t="s">
        <v>75</v>
      </c>
      <c r="E159" s="49" t="s">
        <v>321</v>
      </c>
      <c r="F159" s="49" t="s">
        <v>336</v>
      </c>
      <c r="G159" s="85">
        <v>2412929.2000000002</v>
      </c>
      <c r="H159" s="87" t="s">
        <v>343</v>
      </c>
      <c r="I159" s="87" t="s">
        <v>344</v>
      </c>
      <c r="J159" s="99">
        <v>42901</v>
      </c>
    </row>
    <row r="160" spans="1:10" ht="33" customHeight="1" x14ac:dyDescent="0.25">
      <c r="A160" s="90">
        <f t="shared" si="5"/>
        <v>152</v>
      </c>
      <c r="B160" s="96" t="s">
        <v>109</v>
      </c>
      <c r="C160" s="48" t="s">
        <v>15</v>
      </c>
      <c r="D160" s="49" t="s">
        <v>33</v>
      </c>
      <c r="E160" s="49" t="s">
        <v>304</v>
      </c>
      <c r="F160" s="49" t="s">
        <v>336</v>
      </c>
      <c r="G160" s="85">
        <v>1774318.06</v>
      </c>
      <c r="H160" s="87" t="s">
        <v>343</v>
      </c>
      <c r="I160" s="85"/>
      <c r="J160" s="99">
        <v>42901</v>
      </c>
    </row>
    <row r="161" spans="1:10" ht="33" customHeight="1" x14ac:dyDescent="0.25">
      <c r="A161" s="90">
        <f t="shared" si="5"/>
        <v>153</v>
      </c>
      <c r="B161" s="96" t="s">
        <v>110</v>
      </c>
      <c r="C161" s="48" t="s">
        <v>15</v>
      </c>
      <c r="D161" s="49" t="s">
        <v>33</v>
      </c>
      <c r="E161" s="49" t="s">
        <v>304</v>
      </c>
      <c r="F161" s="49" t="s">
        <v>336</v>
      </c>
      <c r="G161" s="85">
        <v>3157004.3</v>
      </c>
      <c r="H161" s="87" t="s">
        <v>343</v>
      </c>
      <c r="I161" s="85"/>
      <c r="J161" s="99">
        <v>42901</v>
      </c>
    </row>
    <row r="162" spans="1:10" ht="33" customHeight="1" x14ac:dyDescent="0.25">
      <c r="A162" s="90">
        <f t="shared" si="5"/>
        <v>154</v>
      </c>
      <c r="B162" s="91" t="s">
        <v>111</v>
      </c>
      <c r="C162" s="48" t="s">
        <v>15</v>
      </c>
      <c r="D162" s="49" t="s">
        <v>112</v>
      </c>
      <c r="E162" s="49" t="s">
        <v>322</v>
      </c>
      <c r="F162" s="49" t="s">
        <v>336</v>
      </c>
      <c r="G162" s="85">
        <v>1689772.51</v>
      </c>
      <c r="H162" s="87" t="s">
        <v>343</v>
      </c>
      <c r="I162" s="87" t="s">
        <v>344</v>
      </c>
      <c r="J162" s="99">
        <v>42901</v>
      </c>
    </row>
    <row r="163" spans="1:10" ht="33" customHeight="1" x14ac:dyDescent="0.25">
      <c r="A163" s="90">
        <f t="shared" si="5"/>
        <v>155</v>
      </c>
      <c r="B163" s="96" t="s">
        <v>151</v>
      </c>
      <c r="C163" s="48" t="s">
        <v>15</v>
      </c>
      <c r="D163" s="49" t="s">
        <v>152</v>
      </c>
      <c r="E163" s="49" t="s">
        <v>323</v>
      </c>
      <c r="F163" s="49" t="s">
        <v>336</v>
      </c>
      <c r="G163" s="85">
        <v>1841361.51</v>
      </c>
      <c r="H163" s="87" t="s">
        <v>343</v>
      </c>
      <c r="I163" s="85"/>
      <c r="J163" s="99">
        <v>42902</v>
      </c>
    </row>
    <row r="164" spans="1:10" ht="33" customHeight="1" x14ac:dyDescent="0.25">
      <c r="A164" s="90">
        <f t="shared" si="5"/>
        <v>156</v>
      </c>
      <c r="B164" s="91" t="s">
        <v>154</v>
      </c>
      <c r="C164" s="48" t="s">
        <v>15</v>
      </c>
      <c r="D164" s="49" t="s">
        <v>33</v>
      </c>
      <c r="E164" s="49" t="s">
        <v>304</v>
      </c>
      <c r="F164" s="49" t="s">
        <v>336</v>
      </c>
      <c r="G164" s="85">
        <v>1724263.49</v>
      </c>
      <c r="H164" s="87" t="s">
        <v>343</v>
      </c>
      <c r="I164" s="87" t="s">
        <v>344</v>
      </c>
      <c r="J164" s="99">
        <v>42901</v>
      </c>
    </row>
    <row r="165" spans="1:10" ht="33" customHeight="1" x14ac:dyDescent="0.25">
      <c r="A165" s="90">
        <f t="shared" si="5"/>
        <v>157</v>
      </c>
      <c r="B165" s="91" t="s">
        <v>157</v>
      </c>
      <c r="C165" s="48" t="s">
        <v>15</v>
      </c>
      <c r="D165" s="49" t="s">
        <v>158</v>
      </c>
      <c r="E165" s="49" t="s">
        <v>324</v>
      </c>
      <c r="F165" s="49" t="s">
        <v>339</v>
      </c>
      <c r="G165" s="85">
        <v>2354574.69</v>
      </c>
      <c r="H165" s="87" t="s">
        <v>343</v>
      </c>
      <c r="I165" s="87" t="s">
        <v>344</v>
      </c>
      <c r="J165" s="99">
        <v>42902</v>
      </c>
    </row>
    <row r="166" spans="1:10" ht="33" customHeight="1" x14ac:dyDescent="0.25">
      <c r="A166" s="90">
        <f t="shared" si="5"/>
        <v>158</v>
      </c>
      <c r="B166" s="91" t="s">
        <v>159</v>
      </c>
      <c r="C166" s="48" t="s">
        <v>15</v>
      </c>
      <c r="D166" s="49" t="s">
        <v>158</v>
      </c>
      <c r="E166" s="49" t="s">
        <v>324</v>
      </c>
      <c r="F166" s="49" t="s">
        <v>339</v>
      </c>
      <c r="G166" s="85">
        <v>783215.9</v>
      </c>
      <c r="H166" s="87" t="s">
        <v>343</v>
      </c>
      <c r="I166" s="87" t="s">
        <v>344</v>
      </c>
      <c r="J166" s="99">
        <v>42902</v>
      </c>
    </row>
    <row r="167" spans="1:10" ht="33" customHeight="1" x14ac:dyDescent="0.25">
      <c r="A167" s="90">
        <f t="shared" si="5"/>
        <v>159</v>
      </c>
      <c r="B167" s="96" t="s">
        <v>160</v>
      </c>
      <c r="C167" s="48" t="s">
        <v>15</v>
      </c>
      <c r="D167" s="49" t="s">
        <v>77</v>
      </c>
      <c r="E167" s="49" t="s">
        <v>305</v>
      </c>
      <c r="F167" s="49" t="s">
        <v>336</v>
      </c>
      <c r="G167" s="85">
        <v>887672.22</v>
      </c>
      <c r="H167" s="87" t="s">
        <v>343</v>
      </c>
      <c r="I167" s="87" t="s">
        <v>344</v>
      </c>
      <c r="J167" s="99">
        <v>42902</v>
      </c>
    </row>
    <row r="168" spans="1:10" ht="33" customHeight="1" x14ac:dyDescent="0.25">
      <c r="A168" s="90">
        <f t="shared" si="5"/>
        <v>160</v>
      </c>
      <c r="B168" s="96" t="s">
        <v>161</v>
      </c>
      <c r="C168" s="48" t="s">
        <v>15</v>
      </c>
      <c r="D168" s="49" t="s">
        <v>33</v>
      </c>
      <c r="E168" s="49" t="s">
        <v>304</v>
      </c>
      <c r="F168" s="49" t="s">
        <v>336</v>
      </c>
      <c r="G168" s="85">
        <v>2291884.5300000003</v>
      </c>
      <c r="H168" s="87" t="s">
        <v>343</v>
      </c>
      <c r="I168" s="87" t="s">
        <v>344</v>
      </c>
      <c r="J168" s="99">
        <v>42901</v>
      </c>
    </row>
    <row r="169" spans="1:10" ht="33" customHeight="1" x14ac:dyDescent="0.25">
      <c r="A169" s="90">
        <f t="shared" si="5"/>
        <v>161</v>
      </c>
      <c r="B169" s="96" t="s">
        <v>162</v>
      </c>
      <c r="C169" s="48" t="s">
        <v>15</v>
      </c>
      <c r="D169" s="49" t="s">
        <v>33</v>
      </c>
      <c r="E169" s="49" t="s">
        <v>304</v>
      </c>
      <c r="F169" s="49" t="s">
        <v>336</v>
      </c>
      <c r="G169" s="85">
        <v>2822764.1999999997</v>
      </c>
      <c r="H169" s="87" t="s">
        <v>343</v>
      </c>
      <c r="I169" s="87" t="s">
        <v>344</v>
      </c>
      <c r="J169" s="99">
        <v>42901</v>
      </c>
    </row>
    <row r="170" spans="1:10" ht="33" customHeight="1" x14ac:dyDescent="0.25">
      <c r="A170" s="90">
        <f t="shared" si="5"/>
        <v>162</v>
      </c>
      <c r="B170" s="96" t="s">
        <v>163</v>
      </c>
      <c r="C170" s="48" t="s">
        <v>15</v>
      </c>
      <c r="D170" s="49" t="s">
        <v>33</v>
      </c>
      <c r="E170" s="49" t="s">
        <v>304</v>
      </c>
      <c r="F170" s="49" t="s">
        <v>336</v>
      </c>
      <c r="G170" s="85">
        <v>2968108.17</v>
      </c>
      <c r="H170" s="87" t="s">
        <v>343</v>
      </c>
      <c r="I170" s="87" t="s">
        <v>344</v>
      </c>
      <c r="J170" s="99">
        <v>42901</v>
      </c>
    </row>
    <row r="171" spans="1:10" ht="33" customHeight="1" x14ac:dyDescent="0.25">
      <c r="A171" s="90">
        <f t="shared" si="5"/>
        <v>163</v>
      </c>
      <c r="B171" s="96" t="s">
        <v>164</v>
      </c>
      <c r="C171" s="48" t="s">
        <v>15</v>
      </c>
      <c r="D171" s="49" t="s">
        <v>33</v>
      </c>
      <c r="E171" s="49" t="s">
        <v>304</v>
      </c>
      <c r="F171" s="49" t="s">
        <v>336</v>
      </c>
      <c r="G171" s="85">
        <v>1984341.28</v>
      </c>
      <c r="H171" s="87" t="s">
        <v>343</v>
      </c>
      <c r="I171" s="87" t="s">
        <v>344</v>
      </c>
      <c r="J171" s="99">
        <v>42901</v>
      </c>
    </row>
    <row r="172" spans="1:10" ht="33" customHeight="1" x14ac:dyDescent="0.25">
      <c r="A172" s="90">
        <f t="shared" si="5"/>
        <v>164</v>
      </c>
      <c r="B172" s="91" t="s">
        <v>165</v>
      </c>
      <c r="C172" s="48" t="s">
        <v>15</v>
      </c>
      <c r="D172" s="49" t="s">
        <v>33</v>
      </c>
      <c r="E172" s="49" t="s">
        <v>304</v>
      </c>
      <c r="F172" s="49" t="s">
        <v>336</v>
      </c>
      <c r="G172" s="85">
        <v>560308.22</v>
      </c>
      <c r="H172" s="87" t="s">
        <v>343</v>
      </c>
      <c r="I172" s="87" t="s">
        <v>344</v>
      </c>
      <c r="J172" s="99">
        <v>42901</v>
      </c>
    </row>
    <row r="173" spans="1:10" ht="33" customHeight="1" x14ac:dyDescent="0.25">
      <c r="A173" s="90">
        <f t="shared" si="5"/>
        <v>165</v>
      </c>
      <c r="B173" s="91" t="s">
        <v>166</v>
      </c>
      <c r="C173" s="48" t="s">
        <v>15</v>
      </c>
      <c r="D173" s="49" t="s">
        <v>33</v>
      </c>
      <c r="E173" s="49" t="s">
        <v>304</v>
      </c>
      <c r="F173" s="49" t="s">
        <v>336</v>
      </c>
      <c r="G173" s="85">
        <v>292107.57</v>
      </c>
      <c r="H173" s="87" t="s">
        <v>343</v>
      </c>
      <c r="I173" s="85"/>
      <c r="J173" s="99">
        <v>42901</v>
      </c>
    </row>
    <row r="174" spans="1:10" ht="33" customHeight="1" x14ac:dyDescent="0.25">
      <c r="A174" s="90">
        <f t="shared" si="5"/>
        <v>166</v>
      </c>
      <c r="B174" s="91" t="s">
        <v>167</v>
      </c>
      <c r="C174" s="48" t="s">
        <v>15</v>
      </c>
      <c r="D174" s="49" t="s">
        <v>33</v>
      </c>
      <c r="E174" s="49" t="s">
        <v>304</v>
      </c>
      <c r="F174" s="49" t="s">
        <v>336</v>
      </c>
      <c r="G174" s="85">
        <v>1113880.25</v>
      </c>
      <c r="H174" s="87" t="s">
        <v>343</v>
      </c>
      <c r="I174" s="87" t="s">
        <v>344</v>
      </c>
      <c r="J174" s="99">
        <v>42901</v>
      </c>
    </row>
    <row r="175" spans="1:10" ht="33" customHeight="1" x14ac:dyDescent="0.25">
      <c r="A175" s="90">
        <f t="shared" si="5"/>
        <v>167</v>
      </c>
      <c r="B175" s="91" t="s">
        <v>168</v>
      </c>
      <c r="C175" s="48" t="s">
        <v>15</v>
      </c>
      <c r="D175" s="49" t="s">
        <v>33</v>
      </c>
      <c r="E175" s="49" t="s">
        <v>304</v>
      </c>
      <c r="F175" s="49" t="s">
        <v>336</v>
      </c>
      <c r="G175" s="85">
        <v>1207741.25</v>
      </c>
      <c r="H175" s="87" t="s">
        <v>343</v>
      </c>
      <c r="I175" s="85"/>
      <c r="J175" s="99">
        <v>42901</v>
      </c>
    </row>
    <row r="176" spans="1:10" ht="33" customHeight="1" x14ac:dyDescent="0.25">
      <c r="A176" s="90">
        <f t="shared" si="5"/>
        <v>168</v>
      </c>
      <c r="B176" s="91" t="s">
        <v>169</v>
      </c>
      <c r="C176" s="48" t="s">
        <v>15</v>
      </c>
      <c r="D176" s="49" t="s">
        <v>33</v>
      </c>
      <c r="E176" s="49" t="s">
        <v>304</v>
      </c>
      <c r="F176" s="49" t="s">
        <v>336</v>
      </c>
      <c r="G176" s="85">
        <v>1747029.86</v>
      </c>
      <c r="H176" s="87" t="s">
        <v>343</v>
      </c>
      <c r="I176" s="85"/>
      <c r="J176" s="99">
        <v>42901</v>
      </c>
    </row>
    <row r="177" spans="1:10" ht="33" customHeight="1" x14ac:dyDescent="0.25">
      <c r="A177" s="90">
        <f t="shared" si="5"/>
        <v>169</v>
      </c>
      <c r="B177" s="91" t="s">
        <v>170</v>
      </c>
      <c r="C177" s="48" t="s">
        <v>15</v>
      </c>
      <c r="D177" s="49" t="s">
        <v>33</v>
      </c>
      <c r="E177" s="49" t="s">
        <v>304</v>
      </c>
      <c r="F177" s="49" t="s">
        <v>336</v>
      </c>
      <c r="G177" s="85">
        <v>1046503.4500000001</v>
      </c>
      <c r="H177" s="87" t="s">
        <v>343</v>
      </c>
      <c r="I177" s="87" t="s">
        <v>344</v>
      </c>
      <c r="J177" s="99">
        <v>42901</v>
      </c>
    </row>
    <row r="178" spans="1:10" ht="33" customHeight="1" x14ac:dyDescent="0.25">
      <c r="A178" s="90">
        <f t="shared" si="5"/>
        <v>170</v>
      </c>
      <c r="B178" s="91" t="s">
        <v>171</v>
      </c>
      <c r="C178" s="48" t="s">
        <v>15</v>
      </c>
      <c r="D178" s="49" t="s">
        <v>33</v>
      </c>
      <c r="E178" s="49" t="s">
        <v>304</v>
      </c>
      <c r="F178" s="49" t="s">
        <v>336</v>
      </c>
      <c r="G178" s="85">
        <v>1154589.8899999999</v>
      </c>
      <c r="H178" s="87" t="s">
        <v>343</v>
      </c>
      <c r="I178" s="87" t="s">
        <v>344</v>
      </c>
      <c r="J178" s="99">
        <v>42901</v>
      </c>
    </row>
    <row r="179" spans="1:10" ht="33" customHeight="1" x14ac:dyDescent="0.25">
      <c r="A179" s="90">
        <f t="shared" si="5"/>
        <v>171</v>
      </c>
      <c r="B179" s="91" t="s">
        <v>172</v>
      </c>
      <c r="C179" s="48" t="s">
        <v>15</v>
      </c>
      <c r="D179" s="49" t="s">
        <v>33</v>
      </c>
      <c r="E179" s="49" t="s">
        <v>304</v>
      </c>
      <c r="F179" s="49" t="s">
        <v>336</v>
      </c>
      <c r="G179" s="85">
        <v>717011.2</v>
      </c>
      <c r="H179" s="87" t="s">
        <v>343</v>
      </c>
      <c r="I179" s="87" t="s">
        <v>344</v>
      </c>
      <c r="J179" s="99">
        <v>42901</v>
      </c>
    </row>
    <row r="180" spans="1:10" ht="33" customHeight="1" x14ac:dyDescent="0.25">
      <c r="A180" s="90">
        <f t="shared" si="5"/>
        <v>172</v>
      </c>
      <c r="B180" s="91" t="s">
        <v>173</v>
      </c>
      <c r="C180" s="48" t="s">
        <v>15</v>
      </c>
      <c r="D180" s="49" t="s">
        <v>174</v>
      </c>
      <c r="E180" s="49" t="s">
        <v>325</v>
      </c>
      <c r="F180" s="49" t="s">
        <v>336</v>
      </c>
      <c r="G180" s="85">
        <v>1218394</v>
      </c>
      <c r="H180" s="87" t="s">
        <v>343</v>
      </c>
      <c r="I180" s="85"/>
      <c r="J180" s="99">
        <v>42902</v>
      </c>
    </row>
    <row r="181" spans="1:10" ht="33" customHeight="1" x14ac:dyDescent="0.25">
      <c r="A181" s="90">
        <f t="shared" si="5"/>
        <v>173</v>
      </c>
      <c r="B181" s="91" t="s">
        <v>205</v>
      </c>
      <c r="C181" s="48" t="s">
        <v>15</v>
      </c>
      <c r="D181" s="49" t="s">
        <v>206</v>
      </c>
      <c r="E181" s="49" t="s">
        <v>349</v>
      </c>
      <c r="F181" s="49" t="s">
        <v>336</v>
      </c>
      <c r="G181" s="85">
        <v>1820071.15</v>
      </c>
      <c r="H181" s="87" t="s">
        <v>343</v>
      </c>
      <c r="I181" s="85"/>
      <c r="J181" s="99">
        <v>42902</v>
      </c>
    </row>
    <row r="182" spans="1:10" ht="33" customHeight="1" x14ac:dyDescent="0.25">
      <c r="A182" s="90">
        <f t="shared" si="5"/>
        <v>174</v>
      </c>
      <c r="B182" s="91" t="s">
        <v>207</v>
      </c>
      <c r="C182" s="48" t="s">
        <v>15</v>
      </c>
      <c r="D182" s="49" t="s">
        <v>206</v>
      </c>
      <c r="E182" s="49" t="s">
        <v>349</v>
      </c>
      <c r="F182" s="49" t="s">
        <v>336</v>
      </c>
      <c r="G182" s="85">
        <v>4449075.45</v>
      </c>
      <c r="H182" s="87" t="s">
        <v>343</v>
      </c>
      <c r="I182" s="85"/>
      <c r="J182" s="99">
        <v>42902</v>
      </c>
    </row>
    <row r="183" spans="1:10" ht="33" customHeight="1" x14ac:dyDescent="0.25">
      <c r="A183" s="90">
        <f t="shared" si="5"/>
        <v>175</v>
      </c>
      <c r="B183" s="91" t="s">
        <v>208</v>
      </c>
      <c r="C183" s="48" t="s">
        <v>15</v>
      </c>
      <c r="D183" s="49" t="s">
        <v>33</v>
      </c>
      <c r="E183" s="49" t="s">
        <v>304</v>
      </c>
      <c r="F183" s="49" t="s">
        <v>336</v>
      </c>
      <c r="G183" s="85">
        <v>402320.16000000003</v>
      </c>
      <c r="H183" s="87" t="s">
        <v>343</v>
      </c>
      <c r="I183" s="87" t="s">
        <v>344</v>
      </c>
      <c r="J183" s="99">
        <v>42901</v>
      </c>
    </row>
    <row r="184" spans="1:10" ht="33" customHeight="1" x14ac:dyDescent="0.25">
      <c r="A184" s="90">
        <f t="shared" si="5"/>
        <v>176</v>
      </c>
      <c r="B184" s="91" t="s">
        <v>209</v>
      </c>
      <c r="C184" s="48" t="s">
        <v>15</v>
      </c>
      <c r="D184" s="49" t="s">
        <v>33</v>
      </c>
      <c r="E184" s="49" t="s">
        <v>304</v>
      </c>
      <c r="F184" s="49" t="s">
        <v>336</v>
      </c>
      <c r="G184" s="85">
        <v>320303.44</v>
      </c>
      <c r="H184" s="87" t="s">
        <v>343</v>
      </c>
      <c r="I184" s="87" t="s">
        <v>344</v>
      </c>
      <c r="J184" s="99">
        <v>42901</v>
      </c>
    </row>
    <row r="185" spans="1:10" ht="33" customHeight="1" x14ac:dyDescent="0.25">
      <c r="A185" s="90">
        <f t="shared" si="5"/>
        <v>177</v>
      </c>
      <c r="B185" s="96" t="s">
        <v>210</v>
      </c>
      <c r="C185" s="48" t="s">
        <v>15</v>
      </c>
      <c r="D185" s="49" t="s">
        <v>33</v>
      </c>
      <c r="E185" s="49" t="s">
        <v>304</v>
      </c>
      <c r="F185" s="49" t="s">
        <v>336</v>
      </c>
      <c r="G185" s="85">
        <v>7146713.2599999998</v>
      </c>
      <c r="H185" s="87" t="s">
        <v>343</v>
      </c>
      <c r="I185" s="87" t="s">
        <v>344</v>
      </c>
      <c r="J185" s="99">
        <v>42901</v>
      </c>
    </row>
    <row r="186" spans="1:10" ht="33" customHeight="1" x14ac:dyDescent="0.25">
      <c r="A186" s="90">
        <f t="shared" si="5"/>
        <v>178</v>
      </c>
      <c r="B186" s="96" t="s">
        <v>211</v>
      </c>
      <c r="C186" s="48" t="s">
        <v>15</v>
      </c>
      <c r="D186" s="49" t="s">
        <v>33</v>
      </c>
      <c r="E186" s="49" t="s">
        <v>304</v>
      </c>
      <c r="F186" s="49" t="s">
        <v>336</v>
      </c>
      <c r="G186" s="85">
        <v>1148020.94</v>
      </c>
      <c r="H186" s="87" t="s">
        <v>343</v>
      </c>
      <c r="I186" s="85"/>
      <c r="J186" s="99">
        <v>42901</v>
      </c>
    </row>
    <row r="187" spans="1:10" ht="33" customHeight="1" x14ac:dyDescent="0.25">
      <c r="A187" s="90">
        <f t="shared" si="5"/>
        <v>179</v>
      </c>
      <c r="B187" s="96" t="s">
        <v>212</v>
      </c>
      <c r="C187" s="48" t="s">
        <v>15</v>
      </c>
      <c r="D187" s="49" t="s">
        <v>33</v>
      </c>
      <c r="E187" s="49" t="s">
        <v>304</v>
      </c>
      <c r="F187" s="49" t="s">
        <v>336</v>
      </c>
      <c r="G187" s="85">
        <v>1602029.1300000001</v>
      </c>
      <c r="H187" s="87" t="s">
        <v>343</v>
      </c>
      <c r="I187" s="87" t="s">
        <v>344</v>
      </c>
      <c r="J187" s="99">
        <v>42901</v>
      </c>
    </row>
    <row r="188" spans="1:10" ht="33" customHeight="1" x14ac:dyDescent="0.25">
      <c r="A188" s="90">
        <f t="shared" si="5"/>
        <v>180</v>
      </c>
      <c r="B188" s="91" t="s">
        <v>213</v>
      </c>
      <c r="C188" s="48" t="s">
        <v>15</v>
      </c>
      <c r="D188" s="49" t="s">
        <v>33</v>
      </c>
      <c r="E188" s="49" t="s">
        <v>304</v>
      </c>
      <c r="F188" s="49" t="s">
        <v>336</v>
      </c>
      <c r="G188" s="85">
        <v>785830.36</v>
      </c>
      <c r="H188" s="87" t="s">
        <v>343</v>
      </c>
      <c r="I188" s="85"/>
      <c r="J188" s="99">
        <v>42901</v>
      </c>
    </row>
    <row r="189" spans="1:10" ht="33" customHeight="1" x14ac:dyDescent="0.25">
      <c r="A189" s="90">
        <f t="shared" si="5"/>
        <v>181</v>
      </c>
      <c r="B189" s="91" t="s">
        <v>214</v>
      </c>
      <c r="C189" s="48" t="s">
        <v>15</v>
      </c>
      <c r="D189" s="49" t="s">
        <v>33</v>
      </c>
      <c r="E189" s="49" t="s">
        <v>304</v>
      </c>
      <c r="F189" s="49" t="s">
        <v>336</v>
      </c>
      <c r="G189" s="85">
        <v>188474.9</v>
      </c>
      <c r="H189" s="87" t="s">
        <v>343</v>
      </c>
      <c r="I189" s="85"/>
      <c r="J189" s="99">
        <v>42901</v>
      </c>
    </row>
    <row r="190" spans="1:10" ht="33" customHeight="1" x14ac:dyDescent="0.25">
      <c r="A190" s="90">
        <f t="shared" si="5"/>
        <v>182</v>
      </c>
      <c r="B190" s="91" t="s">
        <v>215</v>
      </c>
      <c r="C190" s="48" t="s">
        <v>15</v>
      </c>
      <c r="D190" s="49" t="s">
        <v>33</v>
      </c>
      <c r="E190" s="49" t="s">
        <v>304</v>
      </c>
      <c r="F190" s="49" t="s">
        <v>336</v>
      </c>
      <c r="G190" s="85">
        <v>1385300.71</v>
      </c>
      <c r="H190" s="87" t="s">
        <v>343</v>
      </c>
      <c r="I190" s="85"/>
      <c r="J190" s="99">
        <v>42901</v>
      </c>
    </row>
    <row r="191" spans="1:10" ht="33" customHeight="1" x14ac:dyDescent="0.25">
      <c r="A191" s="90">
        <f t="shared" si="5"/>
        <v>183</v>
      </c>
      <c r="B191" s="91" t="s">
        <v>216</v>
      </c>
      <c r="C191" s="48" t="s">
        <v>15</v>
      </c>
      <c r="D191" s="49" t="s">
        <v>33</v>
      </c>
      <c r="E191" s="49" t="s">
        <v>304</v>
      </c>
      <c r="F191" s="49" t="s">
        <v>336</v>
      </c>
      <c r="G191" s="85">
        <v>602824.25</v>
      </c>
      <c r="H191" s="87" t="s">
        <v>343</v>
      </c>
      <c r="I191" s="85"/>
      <c r="J191" s="99">
        <v>42901</v>
      </c>
    </row>
    <row r="192" spans="1:10" ht="33" customHeight="1" x14ac:dyDescent="0.25">
      <c r="A192" s="90">
        <f t="shared" si="5"/>
        <v>184</v>
      </c>
      <c r="B192" s="91" t="s">
        <v>217</v>
      </c>
      <c r="C192" s="48" t="s">
        <v>15</v>
      </c>
      <c r="D192" s="49" t="s">
        <v>112</v>
      </c>
      <c r="E192" s="49" t="s">
        <v>350</v>
      </c>
      <c r="F192" s="49" t="s">
        <v>336</v>
      </c>
      <c r="G192" s="85">
        <v>2872247.4899999998</v>
      </c>
      <c r="H192" s="87" t="s">
        <v>343</v>
      </c>
      <c r="I192" s="87" t="s">
        <v>344</v>
      </c>
      <c r="J192" s="99">
        <v>42901</v>
      </c>
    </row>
    <row r="193" spans="1:10" ht="33" customHeight="1" x14ac:dyDescent="0.25">
      <c r="A193" s="90">
        <f t="shared" si="5"/>
        <v>185</v>
      </c>
      <c r="B193" s="96" t="s">
        <v>218</v>
      </c>
      <c r="C193" s="48" t="s">
        <v>15</v>
      </c>
      <c r="D193" s="49" t="s">
        <v>112</v>
      </c>
      <c r="E193" s="49" t="s">
        <v>350</v>
      </c>
      <c r="F193" s="49" t="s">
        <v>336</v>
      </c>
      <c r="G193" s="85">
        <v>2647419.64</v>
      </c>
      <c r="H193" s="87" t="s">
        <v>343</v>
      </c>
      <c r="I193" s="87" t="s">
        <v>344</v>
      </c>
      <c r="J193" s="99">
        <v>42901</v>
      </c>
    </row>
    <row r="194" spans="1:10" ht="33" customHeight="1" x14ac:dyDescent="0.25">
      <c r="A194" s="90">
        <f t="shared" si="5"/>
        <v>186</v>
      </c>
      <c r="B194" s="91" t="s">
        <v>219</v>
      </c>
      <c r="C194" s="48" t="s">
        <v>15</v>
      </c>
      <c r="D194" s="49" t="s">
        <v>220</v>
      </c>
      <c r="E194" s="49" t="s">
        <v>327</v>
      </c>
      <c r="F194" s="49" t="s">
        <v>336</v>
      </c>
      <c r="G194" s="85">
        <v>4344711.47</v>
      </c>
      <c r="H194" s="87" t="s">
        <v>343</v>
      </c>
      <c r="I194" s="85"/>
      <c r="J194" s="99">
        <v>42901</v>
      </c>
    </row>
    <row r="195" spans="1:10" ht="33" customHeight="1" x14ac:dyDescent="0.25">
      <c r="A195" s="90">
        <f t="shared" si="5"/>
        <v>187</v>
      </c>
      <c r="B195" s="91" t="s">
        <v>221</v>
      </c>
      <c r="C195" s="48" t="s">
        <v>15</v>
      </c>
      <c r="D195" s="49" t="s">
        <v>222</v>
      </c>
      <c r="E195" s="49" t="s">
        <v>328</v>
      </c>
      <c r="F195" s="49" t="s">
        <v>336</v>
      </c>
      <c r="G195" s="85">
        <v>2744563.39</v>
      </c>
      <c r="H195" s="87" t="s">
        <v>343</v>
      </c>
      <c r="I195" s="87" t="s">
        <v>344</v>
      </c>
      <c r="J195" s="99">
        <v>42902</v>
      </c>
    </row>
    <row r="196" spans="1:10" ht="33" customHeight="1" x14ac:dyDescent="0.25">
      <c r="A196" s="90">
        <f t="shared" si="5"/>
        <v>188</v>
      </c>
      <c r="B196" s="96" t="s">
        <v>223</v>
      </c>
      <c r="C196" s="48" t="s">
        <v>15</v>
      </c>
      <c r="D196" s="49" t="s">
        <v>224</v>
      </c>
      <c r="E196" s="49" t="s">
        <v>329</v>
      </c>
      <c r="F196" s="49" t="s">
        <v>340</v>
      </c>
      <c r="G196" s="85">
        <v>2007804.17</v>
      </c>
      <c r="H196" s="87" t="s">
        <v>343</v>
      </c>
      <c r="I196" s="85"/>
      <c r="J196" s="99">
        <v>42902</v>
      </c>
    </row>
    <row r="197" spans="1:10" ht="33" customHeight="1" x14ac:dyDescent="0.25">
      <c r="A197" s="90">
        <f t="shared" si="5"/>
        <v>189</v>
      </c>
      <c r="B197" s="91" t="s">
        <v>254</v>
      </c>
      <c r="C197" s="48" t="s">
        <v>15</v>
      </c>
      <c r="D197" s="49" t="s">
        <v>33</v>
      </c>
      <c r="E197" s="49" t="s">
        <v>304</v>
      </c>
      <c r="F197" s="49" t="s">
        <v>336</v>
      </c>
      <c r="G197" s="85">
        <v>407654.19</v>
      </c>
      <c r="H197" s="87" t="s">
        <v>343</v>
      </c>
      <c r="I197" s="85"/>
      <c r="J197" s="99">
        <v>42901</v>
      </c>
    </row>
    <row r="198" spans="1:10" ht="33" customHeight="1" x14ac:dyDescent="0.25">
      <c r="A198" s="90">
        <f t="shared" si="5"/>
        <v>190</v>
      </c>
      <c r="B198" s="91" t="s">
        <v>255</v>
      </c>
      <c r="C198" s="48" t="s">
        <v>15</v>
      </c>
      <c r="D198" s="49" t="s">
        <v>33</v>
      </c>
      <c r="E198" s="49" t="s">
        <v>304</v>
      </c>
      <c r="F198" s="49" t="s">
        <v>336</v>
      </c>
      <c r="G198" s="85">
        <v>710797.82</v>
      </c>
      <c r="H198" s="87" t="s">
        <v>343</v>
      </c>
      <c r="I198" s="85"/>
      <c r="J198" s="99">
        <v>42901</v>
      </c>
    </row>
    <row r="199" spans="1:10" ht="37.5" x14ac:dyDescent="0.25">
      <c r="A199" s="92"/>
      <c r="B199" s="98" t="s">
        <v>280</v>
      </c>
      <c r="C199" s="64"/>
      <c r="D199" s="65"/>
      <c r="E199" s="65"/>
      <c r="F199" s="65"/>
      <c r="G199" s="86">
        <f>SUM(G200:G213)</f>
        <v>20279907.219999999</v>
      </c>
      <c r="H199" s="87"/>
      <c r="I199" s="86"/>
      <c r="J199" s="99">
        <v>42901</v>
      </c>
    </row>
    <row r="200" spans="1:10" ht="32.25" customHeight="1" x14ac:dyDescent="0.25">
      <c r="A200" s="95">
        <v>191</v>
      </c>
      <c r="B200" s="91" t="s">
        <v>11</v>
      </c>
      <c r="C200" s="48" t="s">
        <v>12</v>
      </c>
      <c r="D200" s="49" t="s">
        <v>13</v>
      </c>
      <c r="E200" s="49" t="s">
        <v>330</v>
      </c>
      <c r="F200" s="49" t="s">
        <v>334</v>
      </c>
      <c r="G200" s="85">
        <v>3311358.48</v>
      </c>
      <c r="H200" s="87" t="s">
        <v>343</v>
      </c>
      <c r="I200" s="87" t="s">
        <v>344</v>
      </c>
      <c r="J200" s="99">
        <v>42901</v>
      </c>
    </row>
    <row r="201" spans="1:10" ht="32.25" customHeight="1" x14ac:dyDescent="0.25">
      <c r="A201" s="90">
        <f t="shared" ref="A201:A213" si="6">A200+1</f>
        <v>192</v>
      </c>
      <c r="B201" s="91" t="s">
        <v>20</v>
      </c>
      <c r="C201" s="48" t="s">
        <v>12</v>
      </c>
      <c r="D201" s="49" t="s">
        <v>13</v>
      </c>
      <c r="E201" s="49" t="s">
        <v>330</v>
      </c>
      <c r="F201" s="49" t="s">
        <v>334</v>
      </c>
      <c r="G201" s="85">
        <v>2931084.69</v>
      </c>
      <c r="H201" s="87" t="s">
        <v>343</v>
      </c>
      <c r="I201" s="85"/>
      <c r="J201" s="99">
        <v>42901</v>
      </c>
    </row>
    <row r="202" spans="1:10" ht="32.25" customHeight="1" x14ac:dyDescent="0.25">
      <c r="A202" s="90">
        <f t="shared" si="6"/>
        <v>193</v>
      </c>
      <c r="B202" s="91" t="s">
        <v>34</v>
      </c>
      <c r="C202" s="48" t="s">
        <v>12</v>
      </c>
      <c r="D202" s="49" t="s">
        <v>30</v>
      </c>
      <c r="E202" s="49" t="s">
        <v>304</v>
      </c>
      <c r="F202" s="49" t="s">
        <v>340</v>
      </c>
      <c r="G202" s="85">
        <v>1395580.6500000001</v>
      </c>
      <c r="H202" s="87" t="s">
        <v>343</v>
      </c>
      <c r="I202" s="85"/>
      <c r="J202" s="99">
        <v>42901</v>
      </c>
    </row>
    <row r="203" spans="1:10" ht="32.25" customHeight="1" x14ac:dyDescent="0.25">
      <c r="A203" s="90">
        <f t="shared" si="6"/>
        <v>194</v>
      </c>
      <c r="B203" s="91" t="s">
        <v>48</v>
      </c>
      <c r="C203" s="48" t="s">
        <v>12</v>
      </c>
      <c r="D203" s="49" t="s">
        <v>49</v>
      </c>
      <c r="E203" s="49" t="s">
        <v>331</v>
      </c>
      <c r="F203" s="49" t="s">
        <v>334</v>
      </c>
      <c r="G203" s="85">
        <v>716260</v>
      </c>
      <c r="H203" s="87" t="s">
        <v>343</v>
      </c>
      <c r="I203" s="87" t="s">
        <v>344</v>
      </c>
      <c r="J203" s="99">
        <v>42901</v>
      </c>
    </row>
    <row r="204" spans="1:10" ht="32.25" customHeight="1" x14ac:dyDescent="0.25">
      <c r="A204" s="90">
        <f t="shared" si="6"/>
        <v>195</v>
      </c>
      <c r="B204" s="91" t="s">
        <v>50</v>
      </c>
      <c r="C204" s="48" t="s">
        <v>12</v>
      </c>
      <c r="D204" s="49" t="s">
        <v>51</v>
      </c>
      <c r="E204" s="49" t="s">
        <v>332</v>
      </c>
      <c r="F204" s="49" t="s">
        <v>336</v>
      </c>
      <c r="G204" s="85">
        <v>989591.89</v>
      </c>
      <c r="H204" s="87" t="s">
        <v>343</v>
      </c>
      <c r="I204" s="87" t="s">
        <v>344</v>
      </c>
      <c r="J204" s="99">
        <v>42902</v>
      </c>
    </row>
    <row r="205" spans="1:10" ht="32.25" customHeight="1" x14ac:dyDescent="0.25">
      <c r="A205" s="90">
        <f t="shared" si="6"/>
        <v>196</v>
      </c>
      <c r="B205" s="91" t="s">
        <v>98</v>
      </c>
      <c r="C205" s="48" t="s">
        <v>12</v>
      </c>
      <c r="D205" s="49" t="s">
        <v>49</v>
      </c>
      <c r="E205" s="49" t="s">
        <v>331</v>
      </c>
      <c r="F205" s="49" t="s">
        <v>334</v>
      </c>
      <c r="G205" s="85">
        <v>1105442.8800000001</v>
      </c>
      <c r="H205" s="87" t="s">
        <v>343</v>
      </c>
      <c r="I205" s="87" t="s">
        <v>344</v>
      </c>
      <c r="J205" s="99">
        <v>42901</v>
      </c>
    </row>
    <row r="206" spans="1:10" ht="32.25" customHeight="1" x14ac:dyDescent="0.25">
      <c r="A206" s="90">
        <f t="shared" si="6"/>
        <v>197</v>
      </c>
      <c r="B206" s="91" t="s">
        <v>99</v>
      </c>
      <c r="C206" s="48" t="s">
        <v>12</v>
      </c>
      <c r="D206" s="49" t="s">
        <v>100</v>
      </c>
      <c r="E206" s="49" t="s">
        <v>332</v>
      </c>
      <c r="F206" s="49" t="s">
        <v>336</v>
      </c>
      <c r="G206" s="85">
        <v>3147269.2</v>
      </c>
      <c r="H206" s="87" t="s">
        <v>343</v>
      </c>
      <c r="I206" s="85"/>
      <c r="J206" s="99">
        <v>42901</v>
      </c>
    </row>
    <row r="207" spans="1:10" ht="32.25" customHeight="1" x14ac:dyDescent="0.25">
      <c r="A207" s="90">
        <f t="shared" si="6"/>
        <v>198</v>
      </c>
      <c r="B207" s="91" t="s">
        <v>113</v>
      </c>
      <c r="C207" s="48" t="s">
        <v>12</v>
      </c>
      <c r="D207" s="49" t="s">
        <v>30</v>
      </c>
      <c r="E207" s="49" t="s">
        <v>304</v>
      </c>
      <c r="F207" s="49" t="s">
        <v>340</v>
      </c>
      <c r="G207" s="85">
        <v>1135102.8500000001</v>
      </c>
      <c r="H207" s="87" t="s">
        <v>343</v>
      </c>
      <c r="I207" s="87" t="s">
        <v>344</v>
      </c>
      <c r="J207" s="99">
        <v>42901</v>
      </c>
    </row>
    <row r="208" spans="1:10" ht="32.25" customHeight="1" x14ac:dyDescent="0.25">
      <c r="A208" s="90">
        <f t="shared" si="6"/>
        <v>199</v>
      </c>
      <c r="B208" s="91" t="s">
        <v>132</v>
      </c>
      <c r="C208" s="48" t="s">
        <v>12</v>
      </c>
      <c r="D208" s="49" t="s">
        <v>133</v>
      </c>
      <c r="E208" s="49" t="s">
        <v>333</v>
      </c>
      <c r="F208" s="49" t="s">
        <v>340</v>
      </c>
      <c r="G208" s="85">
        <v>1290278.06</v>
      </c>
      <c r="H208" s="87" t="s">
        <v>343</v>
      </c>
      <c r="I208" s="87" t="s">
        <v>344</v>
      </c>
      <c r="J208" s="99">
        <v>42901</v>
      </c>
    </row>
    <row r="209" spans="1:10" ht="32.25" customHeight="1" x14ac:dyDescent="0.25">
      <c r="A209" s="90">
        <f t="shared" si="6"/>
        <v>200</v>
      </c>
      <c r="B209" s="91" t="s">
        <v>134</v>
      </c>
      <c r="C209" s="48" t="s">
        <v>12</v>
      </c>
      <c r="D209" s="49" t="s">
        <v>77</v>
      </c>
      <c r="E209" s="49" t="s">
        <v>305</v>
      </c>
      <c r="F209" s="49" t="s">
        <v>334</v>
      </c>
      <c r="G209" s="85">
        <v>1271736.7200000002</v>
      </c>
      <c r="H209" s="87" t="s">
        <v>343</v>
      </c>
      <c r="I209" s="85"/>
      <c r="J209" s="99">
        <v>42901</v>
      </c>
    </row>
    <row r="210" spans="1:10" ht="32.25" customHeight="1" x14ac:dyDescent="0.25">
      <c r="A210" s="90">
        <f t="shared" si="6"/>
        <v>201</v>
      </c>
      <c r="B210" s="91" t="s">
        <v>135</v>
      </c>
      <c r="C210" s="48" t="s">
        <v>12</v>
      </c>
      <c r="D210" s="49" t="s">
        <v>13</v>
      </c>
      <c r="E210" s="49" t="s">
        <v>330</v>
      </c>
      <c r="F210" s="49" t="s">
        <v>334</v>
      </c>
      <c r="G210" s="85">
        <v>843453.38</v>
      </c>
      <c r="H210" s="87" t="s">
        <v>343</v>
      </c>
      <c r="I210" s="85"/>
      <c r="J210" s="99">
        <v>42901</v>
      </c>
    </row>
    <row r="211" spans="1:10" ht="32.25" customHeight="1" x14ac:dyDescent="0.25">
      <c r="A211" s="90">
        <f t="shared" si="6"/>
        <v>202</v>
      </c>
      <c r="B211" s="91" t="s">
        <v>177</v>
      </c>
      <c r="C211" s="48" t="s">
        <v>12</v>
      </c>
      <c r="D211" s="49" t="s">
        <v>30</v>
      </c>
      <c r="E211" s="49" t="s">
        <v>304</v>
      </c>
      <c r="F211" s="49" t="s">
        <v>340</v>
      </c>
      <c r="G211" s="85">
        <v>1094774.45</v>
      </c>
      <c r="H211" s="87" t="s">
        <v>343</v>
      </c>
      <c r="I211" s="87" t="s">
        <v>344</v>
      </c>
      <c r="J211" s="99">
        <v>42901</v>
      </c>
    </row>
    <row r="212" spans="1:10" ht="32.25" customHeight="1" x14ac:dyDescent="0.25">
      <c r="A212" s="90">
        <f t="shared" si="6"/>
        <v>203</v>
      </c>
      <c r="B212" s="91" t="s">
        <v>225</v>
      </c>
      <c r="C212" s="48" t="s">
        <v>12</v>
      </c>
      <c r="D212" s="49" t="s">
        <v>30</v>
      </c>
      <c r="E212" s="49" t="s">
        <v>304</v>
      </c>
      <c r="F212" s="49" t="s">
        <v>340</v>
      </c>
      <c r="G212" s="85">
        <v>354148.18</v>
      </c>
      <c r="H212" s="87" t="s">
        <v>343</v>
      </c>
      <c r="I212" s="85"/>
      <c r="J212" s="99">
        <v>42901</v>
      </c>
    </row>
    <row r="213" spans="1:10" ht="32.25" customHeight="1" x14ac:dyDescent="0.25">
      <c r="A213" s="90">
        <f t="shared" si="6"/>
        <v>204</v>
      </c>
      <c r="B213" s="91" t="s">
        <v>226</v>
      </c>
      <c r="C213" s="48" t="s">
        <v>12</v>
      </c>
      <c r="D213" s="49" t="s">
        <v>30</v>
      </c>
      <c r="E213" s="49" t="s">
        <v>304</v>
      </c>
      <c r="F213" s="49" t="s">
        <v>340</v>
      </c>
      <c r="G213" s="85">
        <v>693825.79</v>
      </c>
      <c r="H213" s="87" t="s">
        <v>343</v>
      </c>
      <c r="I213" s="85"/>
      <c r="J213" s="99">
        <v>42901</v>
      </c>
    </row>
    <row r="214" spans="1:10" ht="33" customHeight="1" x14ac:dyDescent="0.3">
      <c r="A214" s="102"/>
      <c r="B214" s="104" t="s">
        <v>354</v>
      </c>
      <c r="C214" s="104"/>
      <c r="D214" s="104"/>
      <c r="E214" s="104"/>
      <c r="F214" s="104"/>
      <c r="G214" s="105">
        <f>G3+G31+G60+G103+G125+G152+G199</f>
        <v>354677452.08000004</v>
      </c>
      <c r="H214" s="103"/>
      <c r="I214" s="102"/>
      <c r="J214" s="102"/>
    </row>
    <row r="226" spans="1:9" ht="30.75" x14ac:dyDescent="0.45">
      <c r="A226" s="101" t="s">
        <v>352</v>
      </c>
      <c r="B226" s="101"/>
      <c r="C226" s="101"/>
      <c r="D226" s="101"/>
      <c r="E226" s="101"/>
      <c r="F226" s="101"/>
      <c r="G226" s="101"/>
      <c r="H226" s="101"/>
      <c r="I226" s="101" t="s">
        <v>353</v>
      </c>
    </row>
    <row r="248" spans="1:1" ht="15.75" x14ac:dyDescent="0.25">
      <c r="A248" s="106" t="s">
        <v>355</v>
      </c>
    </row>
    <row r="249" spans="1:1" ht="15.75" x14ac:dyDescent="0.25">
      <c r="A249" s="106" t="s">
        <v>356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B035D7755BFA246B46E7257932AD644" ma:contentTypeVersion="1" ma:contentTypeDescription="Создание документа." ma:contentTypeScope="" ma:versionID="4d06ccd1a48d4038fcb5392677abdc4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5A1CD0-E850-41C1-92E5-370901F489ED}"/>
</file>

<file path=customXml/itemProps2.xml><?xml version="1.0" encoding="utf-8"?>
<ds:datastoreItem xmlns:ds="http://schemas.openxmlformats.org/officeDocument/2006/customXml" ds:itemID="{2E10908B-742C-46FC-9C9D-2BEC61E19048}"/>
</file>

<file path=customXml/itemProps3.xml><?xml version="1.0" encoding="utf-8"?>
<ds:datastoreItem xmlns:ds="http://schemas.openxmlformats.org/officeDocument/2006/customXml" ds:itemID="{341320DD-6361-4A6A-BFDC-8CD13CB3CA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СПИСОК 2017 с суммами</vt:lpstr>
      <vt:lpstr>Резервный список</vt:lpstr>
      <vt:lpstr>ТИТУЛ на 12.05.17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2017-07-04T07:35:52Z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0x0101001B035D7755BFA246B46E7257932AD644</vt:lpwstr>
  </property>
</Properties>
</file>